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Unidad educativa\"/>
    </mc:Choice>
  </mc:AlternateContent>
  <xr:revisionPtr revIDLastSave="0" documentId="8_{31DCD95D-9EBC-4F54-AB73-21C75933013F}" xr6:coauthVersionLast="47" xr6:coauthVersionMax="47" xr10:uidLastSave="{00000000-0000-0000-0000-000000000000}"/>
  <bookViews>
    <workbookView xWindow="-108" yWindow="-108" windowWidth="23256" windowHeight="12456" tabRatio="665" activeTab="1" xr2:uid="{00000000-000D-0000-FFFF-FFFF00000000}"/>
  </bookViews>
  <sheets>
    <sheet name="Nro. de estudiantes" sheetId="4" r:id="rId1"/>
    <sheet name="Nómina de personal" sheetId="7" r:id="rId2"/>
    <sheet name="Distributivo de trabajo" sheetId="11" r:id="rId3"/>
    <sheet name="Validación carga horaria" sheetId="2" r:id="rId4"/>
    <sheet name="Resumen" sheetId="12" r:id="rId5"/>
    <sheet name="Notas explicativas" sheetId="6" state="hidden" r:id="rId6"/>
    <sheet name="Plan de estudios ordinaria" sheetId="13" r:id="rId7"/>
    <sheet name="Malla curricular extraor" sheetId="14" r:id="rId8"/>
    <sheet name="Parametros" sheetId="5" state="hidden" r:id="rId9"/>
  </sheets>
  <definedNames>
    <definedName name="Bachillerato_Complementario_en_artes">Asignaturas[[#Headers],[FAC_Música]:[FAC_Artes_Plásticas_arte_gráfico]]</definedName>
    <definedName name="Bachillerato_General_Unificado">Parametros!$O$2:$O$17</definedName>
    <definedName name="Bachillerato_General_Unificado_Bilingüe">Parametros!$P$2:$P$18</definedName>
    <definedName name="Bachillerato_Técnico">Asignaturas[[#Headers],[FIP_Cultivo_de_Peces]:[FIP_Deportes_de_Equipo]]</definedName>
    <definedName name="Bachillerato_Técnico_Productivo">Asignaturas[[#Headers],[FTP_Elaborados_Lácteos]:[FTP_Futbolista_profesional]]</definedName>
    <definedName name="Directivo">Parametros!$E$2:$E$7</definedName>
    <definedName name="Educación_General_Básica_Elemental">Parametros!$I$2:$I$12</definedName>
    <definedName name="Educación_General_Básica_Elemental_Bilingüe">Parametros!$J$2:$J$5</definedName>
    <definedName name="Educación_General_Básica_Media">Parametros!$K$2:$K$12</definedName>
    <definedName name="Educación_General_Básica_Media_Bilingüe">Parametros!$L$2:$L$5</definedName>
    <definedName name="Educación_General_Básica_Preparatoria">Parametros!$G$2:$G$5</definedName>
    <definedName name="Educación_General_Básica_Preparatoria_Bilingüe">Parametros!$H$2:$H$4</definedName>
    <definedName name="Educación_General_Básica_Superior">Parametros!$M$2:$M$12</definedName>
    <definedName name="Educación_General_Básica_Superior_Bilingüe">Parametros!$N$2:$N$12</definedName>
    <definedName name="Educación_Inicial">Parametros!$F$2:$F$3</definedName>
    <definedName name="FAC_Artes_Plásticas_arte_gráfico">Parametros!$BX$2:$BX$20</definedName>
    <definedName name="FAC_Artes_Plásticas_escultura">Parametros!$BW$2:$BW$20</definedName>
    <definedName name="FAC_Artes_Plásticas_pintura">Parametros!$BV$2:$BV$19</definedName>
    <definedName name="FAC_Danza">Parametros!$BU$2:$BU$16</definedName>
    <definedName name="FAC_Música">Parametros!$BT$2:$BT$22</definedName>
    <definedName name="FIP_Aplicación_de_Proyectos_de_Construcción">Parametros!$AA$2:$AA$24</definedName>
    <definedName name="FIP_Calzado_y_Marroquinería">Parametros!$AD$2:$AD$29</definedName>
    <definedName name="FIP_Chapistería_y_Pintura">Parametros!$X$2:$X$25</definedName>
    <definedName name="FIP_Climatización">Parametros!$Y$2:$Y$27</definedName>
    <definedName name="FIP_Comercialización_y_Ventas">Parametros!$AJ$2:$AJ$26</definedName>
    <definedName name="FIP_Comercio_Exterior">Parametros!$AK$2:$AK$27</definedName>
    <definedName name="FIP_Conservación_y_manejo_de_RN">Parametros!$U$2:$U$26</definedName>
    <definedName name="FIP_Contabilidad">Parametros!$AL$2:$AL$26</definedName>
    <definedName name="FIP_Cultivo_de_Peces">Parametros!$R$2:$R$29</definedName>
    <definedName name="FIP_Deportes_de_Equipo">Parametros!$AZ$2:$AZ$25</definedName>
    <definedName name="FIP_Diseño_de_Modas">Parametros!$BN$2:$BN$9</definedName>
    <definedName name="FIP_Diseño_Gráfico">Parametros!$AW$2:$AW$26</definedName>
    <definedName name="FIP_Dispositivos_y_Conectividad">Parametros!$AR$2:$AR$24</definedName>
    <definedName name="FIP_EbanisteríaTallado_y_Escultura">Parametros!$AX$2:$AX$26</definedName>
    <definedName name="FIP_Electromecánica">Parametros!$AI$2:$AI$29</definedName>
    <definedName name="FIP_Electromecánica_Automotriz">Parametros!$W$2:$W$28</definedName>
    <definedName name="FIP_Electrónica_de_Consumo">Parametros!$Z$2:$Z$27</definedName>
    <definedName name="FIP_Escultura_ArteGráfico">Parametros!$AV$2:$AV$27</definedName>
    <definedName name="FIP_Fabricación_y_Montaje_de_Muebles">Parametros!$AB$2:$AB$29</definedName>
    <definedName name="FIP_Gestión_Administrativa">Parametros!$AM$2:$AM$27</definedName>
    <definedName name="FIP_Gestión_y_Desarrollo_Comunitario">Parametros!$AQ$2:$AQ$28</definedName>
    <definedName name="FIP_Industria_de_la_Confección">Parametros!$AC$2:$AC$28</definedName>
    <definedName name="FIP_Industria_Textil">Parametros!$AG$2:$AG$26</definedName>
    <definedName name="FIP_Industrialización_de_productos_alimenticios">Parametros!$V$2:$V$25</definedName>
    <definedName name="FIP_Informática">Parametros!$AP$2:$AP$25</definedName>
    <definedName name="FIP_Instalaciones_Equipos_y_Máquinas_Eléctricas">Parametros!$AF$2:$AF$27</definedName>
    <definedName name="FIP_Logística_Empresarial">Parametros!$BR$2:$BR$8</definedName>
    <definedName name="FIP_Mecanizado_y_Construcciones_Metálicas">Parametros!$AE$2:$AE$27</definedName>
    <definedName name="FIP_Mecatrónica">Parametros!$AH$2:$AH$28</definedName>
    <definedName name="FIP_Música">Parametros!$AT$2:$AT$26</definedName>
    <definedName name="FIP_Pintura_Cerámica">Parametros!$AU$2:$AU$27</definedName>
    <definedName name="FIP_Producción_Agroecológica">Parametros!$T$2:$T$27</definedName>
    <definedName name="FIP_Producción_Agropecuaria">Parametros!$S$2:$S$27</definedName>
    <definedName name="FIP_Programación_de_Software">Parametros!$AS$2:$AS$25</definedName>
    <definedName name="FIP_Promotor_en_Recreación_y_Deportes">Parametros!$AY$2:$AY$28</definedName>
    <definedName name="FIP_Servicios_Hoteleros">Parametros!$AN$2:$AN$28</definedName>
    <definedName name="FIP_Ventas_e_Información_Turística">Parametros!$AO$2:$AO$28</definedName>
    <definedName name="FTP_Asistente_de_obras_civiles">Parametros!$BI$2:$BI$5</definedName>
    <definedName name="FTP_Cocina_tradicional">Parametros!$BP$2:$BP$8</definedName>
    <definedName name="FTP_Conservería">Parametros!$BC$2:$BC$10</definedName>
    <definedName name="FTP_Control_de_transformación_de_alimentos">Parametros!$BD$2:$BD$5</definedName>
    <definedName name="FTP_Diseño_de_Modas">Parametros!$BN$2:$BN$8</definedName>
    <definedName name="FTP_Elaborados_Cárnicos">Parametros!$BB$2:$BB$9</definedName>
    <definedName name="FTP_Elaborados_Lácteos">Parametros!$BA$2:$BA$9</definedName>
    <definedName name="FTP_Emprendimiento_agrícola">Parametros!$BG$2:$BG$9</definedName>
    <definedName name="FTP_Ensamble_y_mantenimiento_de_equipos_electrónicos">Parametros!$BL$2:$BL$7</definedName>
    <definedName name="FTP_Fábrica_de_carrocerías">Parametros!$BH$2:$BH$8</definedName>
    <definedName name="FTP_Futbolista_profesional">Parametros!$BS$2:$BS$10</definedName>
    <definedName name="FTP_Gestor_especialista_en_ventas">Parametros!$BQ$2:$BQ$8</definedName>
    <definedName name="FTP_Guardaparques">Parametros!$BF$2:$BF$10</definedName>
    <definedName name="FTP_Instalaciones_hidrosanitarias">Parametros!$BK$2:$BK$7</definedName>
    <definedName name="FTP_Logística_Empresarial">Parametros!$BR$2:$BR$8</definedName>
    <definedName name="FTP_Manejo_forestal_y_transformación_primaria_de_la_madera">Parametros!$BE$2:$BE$8</definedName>
    <definedName name="FTP_Procesos_de_soldadura">Parametros!$BM$2:$BM$11</definedName>
    <definedName name="FTP_Seguridad_industrial">Parametros!$BJ$2:$BJ$7</definedName>
    <definedName name="FTP_Servicio_eléctrico_electrónico_automotriz">Parametros!$BO$2:$BO$8</definedName>
    <definedName name="Prácticas_Innovadoras_BGU">Parametros!$Q$2:$Q$16</definedName>
    <definedName name="Prácticas_Innovadoras_BT">Asignaturas[[#Headers],[Prácticas_Innovadoras_BGU]:[FIP_Deportes_de_Equipo]]</definedName>
  </definedNames>
  <calcPr calcId="191029"/>
  <pivotCaches>
    <pivotCache cacheId="4" r:id="rId10"/>
    <pivotCache cacheId="5" r:id="rId11"/>
    <pivotCache cacheId="6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8" i="11" l="1"/>
  <c r="BZ8" i="11"/>
  <c r="CG8" i="11"/>
  <c r="CK8" i="11"/>
  <c r="CM8" i="11"/>
  <c r="BI9" i="11"/>
  <c r="BZ9" i="11"/>
  <c r="CG9" i="11"/>
  <c r="CK9" i="11"/>
  <c r="CM9" i="11"/>
  <c r="BI10" i="11"/>
  <c r="BZ10" i="11"/>
  <c r="CG10" i="11"/>
  <c r="CK10" i="11"/>
  <c r="CM10" i="11" s="1"/>
  <c r="BI11" i="11"/>
  <c r="BZ11" i="11"/>
  <c r="CG11" i="11"/>
  <c r="CK11" i="11"/>
  <c r="CM11" i="11"/>
  <c r="BI12" i="11"/>
  <c r="BZ12" i="11"/>
  <c r="CG12" i="11"/>
  <c r="CK12" i="11"/>
  <c r="CM12" i="11" s="1"/>
  <c r="BI13" i="11"/>
  <c r="BZ13" i="11"/>
  <c r="CG13" i="11"/>
  <c r="CK13" i="11"/>
  <c r="CM13" i="11"/>
  <c r="BI14" i="11"/>
  <c r="BZ14" i="11"/>
  <c r="CG14" i="11"/>
  <c r="CK14" i="11"/>
  <c r="CM14" i="11" s="1"/>
  <c r="BI15" i="11"/>
  <c r="BZ15" i="11"/>
  <c r="CG15" i="11"/>
  <c r="CK15" i="11"/>
  <c r="CM15" i="11"/>
  <c r="BI17" i="11"/>
  <c r="BZ17" i="11"/>
  <c r="CG17" i="11"/>
  <c r="CK17" i="11"/>
  <c r="CM17" i="11" s="1"/>
  <c r="BI18" i="11"/>
  <c r="BZ18" i="11"/>
  <c r="CG18" i="11"/>
  <c r="CK18" i="11"/>
  <c r="CM18" i="11"/>
  <c r="BI19" i="11"/>
  <c r="BZ19" i="11"/>
  <c r="CG19" i="11"/>
  <c r="CK19" i="11"/>
  <c r="CM19" i="11" s="1"/>
  <c r="BI20" i="11"/>
  <c r="BZ20" i="11"/>
  <c r="CG20" i="11"/>
  <c r="CK20" i="11"/>
  <c r="CM20" i="11"/>
  <c r="BI21" i="11"/>
  <c r="BZ21" i="11"/>
  <c r="CG21" i="11"/>
  <c r="CK21" i="11"/>
  <c r="CM21" i="11" s="1"/>
  <c r="BI22" i="11"/>
  <c r="BZ22" i="11"/>
  <c r="CG22" i="11"/>
  <c r="CK22" i="11"/>
  <c r="CM22" i="11"/>
  <c r="BI23" i="11"/>
  <c r="BZ23" i="11"/>
  <c r="CG23" i="11"/>
  <c r="CK23" i="11"/>
  <c r="CM23" i="11" s="1"/>
  <c r="BI24" i="11"/>
  <c r="BZ24" i="11"/>
  <c r="CG24" i="11"/>
  <c r="CK24" i="11"/>
  <c r="CM24" i="11"/>
  <c r="BI25" i="11"/>
  <c r="BZ25" i="11"/>
  <c r="CG25" i="11"/>
  <c r="CK25" i="11"/>
  <c r="CM25" i="11" s="1"/>
  <c r="BI26" i="11"/>
  <c r="BZ26" i="11"/>
  <c r="CG26" i="11"/>
  <c r="CK26" i="11"/>
  <c r="CM26" i="11"/>
  <c r="BI27" i="11"/>
  <c r="BZ27" i="11"/>
  <c r="CG27" i="11"/>
  <c r="CK27" i="11"/>
  <c r="CM27" i="11" s="1"/>
  <c r="BI28" i="11"/>
  <c r="BZ28" i="11"/>
  <c r="CG28" i="11"/>
  <c r="CK28" i="11"/>
  <c r="CM28" i="11"/>
  <c r="BI29" i="11"/>
  <c r="BZ29" i="11"/>
  <c r="CG29" i="11"/>
  <c r="CK29" i="11"/>
  <c r="CM29" i="11" s="1"/>
  <c r="BI30" i="11"/>
  <c r="BZ30" i="11"/>
  <c r="CG30" i="11"/>
  <c r="CK30" i="11"/>
  <c r="CM30" i="11"/>
  <c r="BI31" i="11"/>
  <c r="BZ31" i="11"/>
  <c r="CG31" i="11"/>
  <c r="CK31" i="11"/>
  <c r="CM31" i="11" s="1"/>
  <c r="BI32" i="11"/>
  <c r="BZ32" i="11"/>
  <c r="CG32" i="11"/>
  <c r="CK32" i="11"/>
  <c r="CM32" i="11"/>
  <c r="BI33" i="11"/>
  <c r="BZ33" i="11"/>
  <c r="CG33" i="11"/>
  <c r="CK33" i="11"/>
  <c r="CM33" i="11"/>
  <c r="BI34" i="11"/>
  <c r="BZ34" i="11"/>
  <c r="CG34" i="11"/>
  <c r="CK34" i="11"/>
  <c r="CM34" i="11" s="1"/>
  <c r="BI35" i="11"/>
  <c r="BZ35" i="11"/>
  <c r="CG35" i="11"/>
  <c r="CK35" i="11"/>
  <c r="CM35" i="11" s="1"/>
  <c r="BI36" i="11"/>
  <c r="BZ36" i="11"/>
  <c r="CG36" i="11"/>
  <c r="CK36" i="11"/>
  <c r="CM36" i="11"/>
  <c r="BI37" i="11"/>
  <c r="BZ37" i="11"/>
  <c r="CG37" i="11"/>
  <c r="CK37" i="11"/>
  <c r="CM37" i="11" s="1"/>
  <c r="BI38" i="11"/>
  <c r="BZ38" i="11"/>
  <c r="CG38" i="11"/>
  <c r="CK38" i="11"/>
  <c r="CM38" i="11"/>
  <c r="BI39" i="11"/>
  <c r="BZ39" i="11"/>
  <c r="CG39" i="11"/>
  <c r="CK39" i="11"/>
  <c r="CM39" i="11" s="1"/>
  <c r="BI40" i="11"/>
  <c r="BZ40" i="11"/>
  <c r="CG40" i="11"/>
  <c r="CK40" i="11"/>
  <c r="CM40" i="11"/>
  <c r="BI41" i="11"/>
  <c r="BZ41" i="11"/>
  <c r="CG41" i="11"/>
  <c r="CK41" i="11"/>
  <c r="CM41" i="11"/>
  <c r="BI42" i="11"/>
  <c r="BZ42" i="11"/>
  <c r="CG42" i="11"/>
  <c r="CK42" i="11"/>
  <c r="CM42" i="11" s="1"/>
  <c r="BI43" i="11"/>
  <c r="BZ43" i="11"/>
  <c r="CG43" i="11"/>
  <c r="CK43" i="11"/>
  <c r="CM43" i="11" s="1"/>
  <c r="BI44" i="11"/>
  <c r="BZ44" i="11"/>
  <c r="CG44" i="11"/>
  <c r="CK44" i="11"/>
  <c r="CM44" i="11"/>
  <c r="BI45" i="11"/>
  <c r="BZ45" i="11"/>
  <c r="CG45" i="11"/>
  <c r="CK45" i="11"/>
  <c r="CM45" i="11" s="1"/>
  <c r="BI46" i="11"/>
  <c r="BZ46" i="11"/>
  <c r="CG46" i="11"/>
  <c r="CK46" i="11"/>
  <c r="CM46" i="11"/>
  <c r="BI47" i="11"/>
  <c r="BZ47" i="11"/>
  <c r="CG47" i="11"/>
  <c r="CK47" i="11"/>
  <c r="CM47" i="11" s="1"/>
  <c r="BI48" i="11"/>
  <c r="BZ48" i="11"/>
  <c r="CG48" i="11"/>
  <c r="CK48" i="11"/>
  <c r="CM48" i="11"/>
  <c r="BI49" i="11"/>
  <c r="BZ49" i="11"/>
  <c r="CG49" i="11"/>
  <c r="CK49" i="11"/>
  <c r="CM49" i="11"/>
  <c r="BI50" i="11"/>
  <c r="BZ50" i="11"/>
  <c r="CG50" i="11"/>
  <c r="CK50" i="11"/>
  <c r="CM50" i="11" s="1"/>
  <c r="BI51" i="11"/>
  <c r="BZ51" i="11"/>
  <c r="CG51" i="11"/>
  <c r="CK51" i="11"/>
  <c r="CM51" i="11" s="1"/>
  <c r="BI52" i="11"/>
  <c r="BZ52" i="11"/>
  <c r="CG52" i="11"/>
  <c r="CK52" i="11"/>
  <c r="CM52" i="11"/>
  <c r="BI53" i="11"/>
  <c r="BZ53" i="11"/>
  <c r="CG53" i="11"/>
  <c r="CK53" i="11"/>
  <c r="CM53" i="11" s="1"/>
  <c r="BI54" i="11"/>
  <c r="BZ54" i="11"/>
  <c r="CG54" i="11"/>
  <c r="CK54" i="11"/>
  <c r="CM54" i="11"/>
  <c r="BI55" i="11"/>
  <c r="BZ55" i="11"/>
  <c r="CG55" i="11"/>
  <c r="CK55" i="11"/>
  <c r="CM55" i="11" s="1"/>
  <c r="BI56" i="11"/>
  <c r="BZ56" i="11"/>
  <c r="CG56" i="11"/>
  <c r="CK56" i="11"/>
  <c r="CM56" i="11"/>
  <c r="BI57" i="11"/>
  <c r="BZ57" i="11"/>
  <c r="CG57" i="11"/>
  <c r="CK57" i="11"/>
  <c r="CM57" i="11"/>
  <c r="BI58" i="11"/>
  <c r="BZ58" i="11"/>
  <c r="CG58" i="11"/>
  <c r="CK58" i="11"/>
  <c r="CM58" i="11" s="1"/>
  <c r="BI59" i="11"/>
  <c r="BZ59" i="11"/>
  <c r="CG59" i="11"/>
  <c r="CK59" i="11"/>
  <c r="CM59" i="11" s="1"/>
  <c r="BI60" i="11"/>
  <c r="BZ60" i="11"/>
  <c r="CG60" i="11"/>
  <c r="CK60" i="11"/>
  <c r="CM60" i="11"/>
  <c r="BI61" i="11"/>
  <c r="BZ61" i="11"/>
  <c r="CG61" i="11"/>
  <c r="CK61" i="11"/>
  <c r="CM61" i="11" s="1"/>
  <c r="BI62" i="11"/>
  <c r="BZ62" i="11"/>
  <c r="CG62" i="11"/>
  <c r="CK62" i="11"/>
  <c r="CM62" i="11"/>
  <c r="BI63" i="11"/>
  <c r="BZ63" i="11"/>
  <c r="CG63" i="11"/>
  <c r="CK63" i="11"/>
  <c r="CM63" i="11" s="1"/>
  <c r="BI64" i="11"/>
  <c r="BZ64" i="11"/>
  <c r="CG64" i="11"/>
  <c r="CK64" i="11"/>
  <c r="CM64" i="11"/>
  <c r="BI65" i="11"/>
  <c r="BZ65" i="11"/>
  <c r="CG65" i="11"/>
  <c r="CK65" i="11"/>
  <c r="CM65" i="11"/>
  <c r="BI66" i="11"/>
  <c r="BZ66" i="11"/>
  <c r="CG66" i="11"/>
  <c r="CK66" i="11"/>
  <c r="CM66" i="11" s="1"/>
  <c r="BI67" i="11"/>
  <c r="BZ67" i="11"/>
  <c r="CG67" i="11"/>
  <c r="CK67" i="11"/>
  <c r="CM67" i="11" s="1"/>
  <c r="BI68" i="11"/>
  <c r="BZ68" i="11"/>
  <c r="CG68" i="11"/>
  <c r="CK68" i="11"/>
  <c r="CM68" i="11"/>
  <c r="BI69" i="11"/>
  <c r="BZ69" i="11"/>
  <c r="CG69" i="11"/>
  <c r="CK69" i="11"/>
  <c r="CM69" i="11" s="1"/>
  <c r="BI70" i="11"/>
  <c r="BZ70" i="11"/>
  <c r="CG70" i="11"/>
  <c r="CK70" i="11"/>
  <c r="CM70" i="11"/>
  <c r="BI71" i="11"/>
  <c r="BZ71" i="11"/>
  <c r="CG71" i="11"/>
  <c r="CK71" i="11"/>
  <c r="CM71" i="11" s="1"/>
  <c r="BI72" i="11"/>
  <c r="BZ72" i="11"/>
  <c r="CG72" i="11"/>
  <c r="CK72" i="11"/>
  <c r="CM72" i="11"/>
  <c r="BI73" i="11"/>
  <c r="BZ73" i="11"/>
  <c r="CG73" i="11"/>
  <c r="CK73" i="11"/>
  <c r="CM73" i="11" s="1"/>
  <c r="BI74" i="11"/>
  <c r="BZ74" i="11"/>
  <c r="CG74" i="11"/>
  <c r="CK74" i="11"/>
  <c r="CM74" i="11" s="1"/>
  <c r="BI75" i="11"/>
  <c r="BZ75" i="11"/>
  <c r="CG75" i="11"/>
  <c r="CK75" i="11"/>
  <c r="CM75" i="11" s="1"/>
  <c r="BI76" i="11"/>
  <c r="BZ76" i="11"/>
  <c r="CG76" i="11"/>
  <c r="CK76" i="11"/>
  <c r="CM76" i="11"/>
  <c r="BI77" i="11"/>
  <c r="BZ77" i="11"/>
  <c r="CG77" i="11"/>
  <c r="CK77" i="11"/>
  <c r="CM77" i="11" s="1"/>
  <c r="BI78" i="11"/>
  <c r="BZ78" i="11"/>
  <c r="CG78" i="11"/>
  <c r="CK78" i="11"/>
  <c r="CM78" i="11"/>
  <c r="BI79" i="11"/>
  <c r="BZ79" i="11"/>
  <c r="CG79" i="11"/>
  <c r="CK79" i="11"/>
  <c r="CM79" i="11" s="1"/>
  <c r="BI80" i="11"/>
  <c r="BZ80" i="11"/>
  <c r="CG80" i="11"/>
  <c r="CK80" i="11"/>
  <c r="CM80" i="11"/>
  <c r="BI81" i="11"/>
  <c r="BZ81" i="11"/>
  <c r="CG81" i="11"/>
  <c r="CK81" i="11"/>
  <c r="CM81" i="11" s="1"/>
  <c r="BI82" i="11"/>
  <c r="BZ82" i="11"/>
  <c r="CG82" i="11"/>
  <c r="CK82" i="11"/>
  <c r="CM82" i="11" s="1"/>
  <c r="BI83" i="11"/>
  <c r="BZ83" i="11"/>
  <c r="CG83" i="11"/>
  <c r="CK83" i="11"/>
  <c r="CM83" i="11" s="1"/>
  <c r="BI84" i="11"/>
  <c r="BZ84" i="11"/>
  <c r="CG84" i="11"/>
  <c r="CK84" i="11"/>
  <c r="CM84" i="11"/>
  <c r="BI85" i="11"/>
  <c r="BZ85" i="11"/>
  <c r="CG85" i="11"/>
  <c r="CK85" i="11"/>
  <c r="CM85" i="11" s="1"/>
  <c r="BI86" i="11"/>
  <c r="BZ86" i="11"/>
  <c r="CG86" i="11"/>
  <c r="CK86" i="11"/>
  <c r="CM86" i="11"/>
  <c r="BI87" i="11"/>
  <c r="BZ87" i="11"/>
  <c r="CG87" i="11"/>
  <c r="CK87" i="11"/>
  <c r="CM87" i="11" s="1"/>
  <c r="BI88" i="11"/>
  <c r="BZ88" i="11"/>
  <c r="CG88" i="11"/>
  <c r="CK88" i="11"/>
  <c r="CM88" i="11"/>
  <c r="BI89" i="11"/>
  <c r="BZ89" i="11"/>
  <c r="CG89" i="11"/>
  <c r="CK89" i="11"/>
  <c r="CM89" i="11" s="1"/>
  <c r="BI90" i="11"/>
  <c r="BZ90" i="11"/>
  <c r="CG90" i="11"/>
  <c r="CK90" i="11"/>
  <c r="CM90" i="11" s="1"/>
  <c r="BI91" i="11"/>
  <c r="BZ91" i="11"/>
  <c r="CG91" i="11"/>
  <c r="CK91" i="11"/>
  <c r="CM91" i="11" s="1"/>
  <c r="BI93" i="11"/>
  <c r="BZ93" i="11"/>
  <c r="CG93" i="11"/>
  <c r="CK93" i="11"/>
  <c r="CM93" i="11"/>
  <c r="BI94" i="11"/>
  <c r="BZ94" i="11"/>
  <c r="CG94" i="11"/>
  <c r="CK94" i="11"/>
  <c r="CM94" i="11" s="1"/>
  <c r="BI95" i="11"/>
  <c r="BZ95" i="11"/>
  <c r="CG95" i="11"/>
  <c r="CK95" i="11"/>
  <c r="CM95" i="11" s="1"/>
  <c r="BI96" i="11"/>
  <c r="BZ96" i="11"/>
  <c r="CG96" i="11"/>
  <c r="CK96" i="11"/>
  <c r="CM96" i="11" s="1"/>
  <c r="BI97" i="11"/>
  <c r="BZ97" i="11"/>
  <c r="CG97" i="11"/>
  <c r="CK97" i="11"/>
  <c r="CM97" i="11"/>
  <c r="BI99" i="11"/>
  <c r="BZ99" i="11"/>
  <c r="CG99" i="11"/>
  <c r="CK99" i="11"/>
  <c r="CM99" i="11" s="1"/>
  <c r="BI100" i="11"/>
  <c r="BZ100" i="11"/>
  <c r="CG100" i="11"/>
  <c r="CK100" i="11"/>
  <c r="CM100" i="11" s="1"/>
  <c r="BI101" i="11"/>
  <c r="BZ101" i="11"/>
  <c r="CG101" i="11"/>
  <c r="CK101" i="11"/>
  <c r="CM101" i="11" s="1"/>
  <c r="BI103" i="11"/>
  <c r="BZ103" i="11"/>
  <c r="CG103" i="11"/>
  <c r="CK103" i="11"/>
  <c r="CM103" i="11"/>
  <c r="BI104" i="11"/>
  <c r="BZ104" i="11"/>
  <c r="CG104" i="11"/>
  <c r="CK104" i="11"/>
  <c r="CM104" i="11" s="1"/>
  <c r="BI105" i="11"/>
  <c r="BZ105" i="11"/>
  <c r="CG105" i="11"/>
  <c r="CK105" i="11"/>
  <c r="CM105" i="11" s="1"/>
  <c r="BI106" i="11"/>
  <c r="BZ106" i="11"/>
  <c r="CG106" i="11"/>
  <c r="CK106" i="11"/>
  <c r="CM106" i="11" s="1"/>
  <c r="BI107" i="11"/>
  <c r="BZ107" i="11"/>
  <c r="CG107" i="11"/>
  <c r="CK107" i="11"/>
  <c r="CM107" i="11"/>
  <c r="BI108" i="11"/>
  <c r="BZ108" i="11"/>
  <c r="CG108" i="11"/>
  <c r="CK108" i="11"/>
  <c r="CM108" i="11" s="1"/>
  <c r="BI109" i="11"/>
  <c r="BZ109" i="11"/>
  <c r="CG109" i="11"/>
  <c r="CK109" i="11"/>
  <c r="CM109" i="11" s="1"/>
  <c r="BI110" i="11"/>
  <c r="BZ110" i="11"/>
  <c r="CG110" i="11"/>
  <c r="CK110" i="11"/>
  <c r="CM110" i="11" s="1"/>
  <c r="BI111" i="11"/>
  <c r="BZ111" i="11"/>
  <c r="CG111" i="11"/>
  <c r="CK111" i="11"/>
  <c r="CM111" i="11"/>
  <c r="BI112" i="11"/>
  <c r="BZ112" i="11"/>
  <c r="CG112" i="11"/>
  <c r="CK112" i="11"/>
  <c r="CM112" i="11" s="1"/>
  <c r="BI113" i="11"/>
  <c r="BZ113" i="11"/>
  <c r="CG113" i="11"/>
  <c r="CK113" i="11"/>
  <c r="CM113" i="11" s="1"/>
  <c r="BI114" i="11"/>
  <c r="BZ114" i="11"/>
  <c r="CG114" i="11"/>
  <c r="CK114" i="11"/>
  <c r="CM114" i="11" s="1"/>
  <c r="BI115" i="11"/>
  <c r="BZ115" i="11"/>
  <c r="CG115" i="11"/>
  <c r="CK115" i="11"/>
  <c r="CM115" i="11"/>
  <c r="BI116" i="11"/>
  <c r="BZ116" i="11"/>
  <c r="CG116" i="11"/>
  <c r="CK116" i="11"/>
  <c r="CM116" i="11" s="1"/>
  <c r="BI117" i="11"/>
  <c r="BZ117" i="11"/>
  <c r="CG117" i="11"/>
  <c r="CK117" i="11"/>
  <c r="CM117" i="11" s="1"/>
  <c r="BI118" i="11"/>
  <c r="BZ118" i="11"/>
  <c r="CG118" i="11"/>
  <c r="CK118" i="11"/>
  <c r="CM118" i="11" s="1"/>
  <c r="BI119" i="11"/>
  <c r="BZ119" i="11"/>
  <c r="CG119" i="11"/>
  <c r="CK119" i="11"/>
  <c r="CM119" i="11"/>
  <c r="BI120" i="11"/>
  <c r="BZ120" i="11"/>
  <c r="CG120" i="11"/>
  <c r="CK120" i="11"/>
  <c r="CM120" i="11" s="1"/>
  <c r="BI121" i="11"/>
  <c r="BZ121" i="11"/>
  <c r="CG121" i="11"/>
  <c r="CK121" i="11"/>
  <c r="CM121" i="11" s="1"/>
  <c r="BI123" i="11"/>
  <c r="BZ123" i="11"/>
  <c r="CG123" i="11"/>
  <c r="CK123" i="11"/>
  <c r="CM123" i="11" s="1"/>
  <c r="BI124" i="11"/>
  <c r="BZ124" i="11"/>
  <c r="CG124" i="11"/>
  <c r="CK124" i="11"/>
  <c r="CM124" i="11"/>
  <c r="BI125" i="11"/>
  <c r="BZ125" i="11"/>
  <c r="CG125" i="11"/>
  <c r="CK125" i="11"/>
  <c r="CM125" i="11" s="1"/>
  <c r="BI126" i="11"/>
  <c r="BZ126" i="11"/>
  <c r="CG126" i="11"/>
  <c r="CK126" i="11"/>
  <c r="CM126" i="11" s="1"/>
  <c r="BI127" i="11"/>
  <c r="BZ127" i="11"/>
  <c r="CG127" i="11"/>
  <c r="CK127" i="11"/>
  <c r="CM127" i="11" s="1"/>
  <c r="BI128" i="11"/>
  <c r="BZ128" i="11"/>
  <c r="CG128" i="11"/>
  <c r="CK128" i="11"/>
  <c r="CM128" i="11"/>
  <c r="BI129" i="11"/>
  <c r="BZ129" i="11"/>
  <c r="CG129" i="11"/>
  <c r="CK129" i="11"/>
  <c r="CM129" i="11" s="1"/>
  <c r="BI130" i="11"/>
  <c r="BZ130" i="11"/>
  <c r="CG130" i="11"/>
  <c r="CK130" i="11"/>
  <c r="CM130" i="11" s="1"/>
  <c r="BI131" i="11"/>
  <c r="BZ131" i="11"/>
  <c r="CG131" i="11"/>
  <c r="CK131" i="11"/>
  <c r="CM131" i="11" s="1"/>
  <c r="BI132" i="11"/>
  <c r="BZ132" i="11"/>
  <c r="CG132" i="11"/>
  <c r="CK132" i="11"/>
  <c r="CM132" i="11"/>
  <c r="BI133" i="11"/>
  <c r="BZ133" i="11"/>
  <c r="CG133" i="11"/>
  <c r="CK133" i="11"/>
  <c r="CM133" i="11" s="1"/>
  <c r="BI134" i="11"/>
  <c r="BZ134" i="11"/>
  <c r="CG134" i="11"/>
  <c r="CK134" i="11"/>
  <c r="CM134" i="11" s="1"/>
  <c r="BI135" i="11"/>
  <c r="BZ135" i="11"/>
  <c r="CG135" i="11"/>
  <c r="CK135" i="11"/>
  <c r="CM135" i="11" s="1"/>
  <c r="BI136" i="11"/>
  <c r="BZ136" i="11"/>
  <c r="CG136" i="11"/>
  <c r="CK136" i="11"/>
  <c r="CM136" i="11"/>
  <c r="BI138" i="11"/>
  <c r="BZ138" i="11"/>
  <c r="CG138" i="11"/>
  <c r="CK138" i="11"/>
  <c r="CM138" i="11" s="1"/>
  <c r="BI139" i="11"/>
  <c r="BZ139" i="11"/>
  <c r="CG139" i="11"/>
  <c r="CK139" i="11"/>
  <c r="CM139" i="11" s="1"/>
  <c r="BI140" i="11"/>
  <c r="BZ140" i="11"/>
  <c r="CG140" i="11"/>
  <c r="CK140" i="11"/>
  <c r="CM140" i="11" s="1"/>
  <c r="BI141" i="11"/>
  <c r="BZ141" i="11"/>
  <c r="CG141" i="11"/>
  <c r="CK141" i="11"/>
  <c r="CM141" i="11"/>
  <c r="BI142" i="11"/>
  <c r="BZ142" i="11"/>
  <c r="CG142" i="11"/>
  <c r="CK142" i="11"/>
  <c r="CM142" i="11" s="1"/>
  <c r="BI143" i="11"/>
  <c r="BZ143" i="11"/>
  <c r="CG143" i="11"/>
  <c r="CK143" i="11"/>
  <c r="CM143" i="11"/>
  <c r="BI144" i="11"/>
  <c r="BZ144" i="11"/>
  <c r="CG144" i="11"/>
  <c r="CK144" i="11"/>
  <c r="CM144" i="11"/>
  <c r="BI145" i="11"/>
  <c r="BZ145" i="11"/>
  <c r="CG145" i="11"/>
  <c r="CK145" i="11"/>
  <c r="CM145" i="11"/>
  <c r="BI146" i="11"/>
  <c r="BZ146" i="11"/>
  <c r="CG146" i="11"/>
  <c r="CK146" i="11"/>
  <c r="CM146" i="11" s="1"/>
  <c r="BI148" i="11"/>
  <c r="BZ148" i="11"/>
  <c r="CG148" i="11"/>
  <c r="CK148" i="11"/>
  <c r="CM148" i="11" s="1"/>
  <c r="BI149" i="11"/>
  <c r="BZ149" i="11"/>
  <c r="CG149" i="11"/>
  <c r="CK149" i="11"/>
  <c r="CM149" i="11" s="1"/>
  <c r="BI150" i="11"/>
  <c r="BZ150" i="11"/>
  <c r="CG150" i="11"/>
  <c r="CK150" i="11"/>
  <c r="CM150" i="11" s="1"/>
  <c r="BI151" i="11"/>
  <c r="BZ151" i="11"/>
  <c r="CG151" i="11"/>
  <c r="CK151" i="11"/>
  <c r="CM151" i="11"/>
  <c r="BI152" i="11"/>
  <c r="BZ152" i="11"/>
  <c r="CG152" i="11"/>
  <c r="CK152" i="11"/>
  <c r="CM152" i="11"/>
  <c r="BI153" i="11"/>
  <c r="BZ153" i="11"/>
  <c r="CG153" i="11"/>
  <c r="CK153" i="11"/>
  <c r="CM153" i="11" s="1"/>
  <c r="BI154" i="11"/>
  <c r="BZ154" i="11"/>
  <c r="CG154" i="11"/>
  <c r="CK154" i="11"/>
  <c r="CM154" i="11" s="1"/>
  <c r="BI155" i="11"/>
  <c r="BZ155" i="11"/>
  <c r="CG155" i="11"/>
  <c r="CK155" i="11"/>
  <c r="CM155" i="11" s="1"/>
  <c r="BI156" i="11"/>
  <c r="BZ156" i="11"/>
  <c r="CG156" i="11"/>
  <c r="CK156" i="11"/>
  <c r="CM156" i="11"/>
  <c r="BI157" i="11"/>
  <c r="BZ157" i="11"/>
  <c r="CG157" i="11"/>
  <c r="CK157" i="11"/>
  <c r="CM157" i="11" s="1"/>
  <c r="BI158" i="11"/>
  <c r="BZ158" i="11"/>
  <c r="CG158" i="11"/>
  <c r="CK158" i="11"/>
  <c r="CM158" i="11" s="1"/>
  <c r="BI159" i="11"/>
  <c r="BZ159" i="11"/>
  <c r="CG159" i="11"/>
  <c r="CK159" i="11"/>
  <c r="CM159" i="11" s="1"/>
  <c r="BI160" i="11"/>
  <c r="BZ160" i="11"/>
  <c r="CG160" i="11"/>
  <c r="CK160" i="11"/>
  <c r="CM160" i="11"/>
  <c r="BI161" i="11"/>
  <c r="BZ161" i="11"/>
  <c r="CG161" i="11"/>
  <c r="CK161" i="11"/>
  <c r="CM161" i="11" s="1"/>
  <c r="BI162" i="11"/>
  <c r="BZ162" i="11"/>
  <c r="CG162" i="11"/>
  <c r="CK162" i="11"/>
  <c r="CM162" i="11" s="1"/>
  <c r="BI163" i="11"/>
  <c r="BZ163" i="11"/>
  <c r="CG163" i="11"/>
  <c r="CK163" i="11"/>
  <c r="CM163" i="11" s="1"/>
  <c r="BI164" i="11"/>
  <c r="BZ164" i="11"/>
  <c r="CG164" i="11"/>
  <c r="CK164" i="11"/>
  <c r="CM164" i="11"/>
  <c r="BI165" i="11"/>
  <c r="BZ165" i="11"/>
  <c r="CG165" i="11"/>
  <c r="CK165" i="11"/>
  <c r="CM165" i="11" s="1"/>
  <c r="BI167" i="11"/>
  <c r="BZ167" i="11"/>
  <c r="CG167" i="11"/>
  <c r="CK167" i="11"/>
  <c r="CM167" i="11" s="1"/>
  <c r="BI168" i="11"/>
  <c r="BZ168" i="11"/>
  <c r="CG168" i="11"/>
  <c r="CK168" i="11"/>
  <c r="CM168" i="11" s="1"/>
  <c r="BI169" i="11"/>
  <c r="BZ169" i="11"/>
  <c r="CG169" i="11"/>
  <c r="CK169" i="11"/>
  <c r="CM169" i="11"/>
  <c r="BI170" i="11"/>
  <c r="BZ170" i="11"/>
  <c r="CG170" i="11"/>
  <c r="CK170" i="11"/>
  <c r="CM170" i="11" s="1"/>
  <c r="BI171" i="11"/>
  <c r="BZ171" i="11"/>
  <c r="CG171" i="11"/>
  <c r="CK171" i="11"/>
  <c r="CM171" i="11" s="1"/>
  <c r="BI172" i="11"/>
  <c r="BZ172" i="11"/>
  <c r="CG172" i="11"/>
  <c r="CK172" i="11"/>
  <c r="CM172" i="11" s="1"/>
  <c r="BI173" i="11"/>
  <c r="BZ173" i="11"/>
  <c r="CG173" i="11"/>
  <c r="CK173" i="11"/>
  <c r="CM173" i="11"/>
  <c r="BI174" i="11"/>
  <c r="BZ174" i="11"/>
  <c r="CG174" i="11"/>
  <c r="CK174" i="11"/>
  <c r="CM174" i="11" s="1"/>
  <c r="BI175" i="11"/>
  <c r="BZ175" i="11"/>
  <c r="CG175" i="11"/>
  <c r="CK175" i="11"/>
  <c r="CM175" i="11" s="1"/>
  <c r="BI176" i="11"/>
  <c r="BZ176" i="11"/>
  <c r="CG176" i="11"/>
  <c r="CK176" i="11"/>
  <c r="CM176" i="11" s="1"/>
  <c r="BI177" i="11"/>
  <c r="BZ177" i="11"/>
  <c r="CG177" i="11"/>
  <c r="CK177" i="11"/>
  <c r="CM177" i="11"/>
  <c r="BI179" i="11"/>
  <c r="BZ179" i="11"/>
  <c r="CG179" i="11"/>
  <c r="CK179" i="11"/>
  <c r="CM179" i="11" s="1"/>
  <c r="BI180" i="11"/>
  <c r="BZ180" i="11"/>
  <c r="CG180" i="11"/>
  <c r="CK180" i="11"/>
  <c r="CM180" i="11" s="1"/>
  <c r="BI181" i="11"/>
  <c r="BZ181" i="11"/>
  <c r="CG181" i="11"/>
  <c r="CK181" i="11"/>
  <c r="CM181" i="11" s="1"/>
  <c r="BI182" i="11"/>
  <c r="BZ182" i="11"/>
  <c r="CG182" i="11"/>
  <c r="CK182" i="11"/>
  <c r="CM182" i="11"/>
  <c r="BI183" i="11"/>
  <c r="BZ183" i="11"/>
  <c r="CG183" i="11"/>
  <c r="CK183" i="11"/>
  <c r="CM183" i="11"/>
  <c r="BI184" i="11"/>
  <c r="BZ184" i="11"/>
  <c r="CG184" i="11"/>
  <c r="CK184" i="11"/>
  <c r="CM184" i="11" s="1"/>
  <c r="BI185" i="11"/>
  <c r="BZ185" i="11"/>
  <c r="CG185" i="11"/>
  <c r="CK185" i="11"/>
  <c r="CM185" i="11" s="1"/>
  <c r="BI186" i="11"/>
  <c r="BZ186" i="11"/>
  <c r="CG186" i="11"/>
  <c r="CK186" i="11"/>
  <c r="CM186" i="11"/>
  <c r="BI187" i="11"/>
  <c r="BZ187" i="11"/>
  <c r="CG187" i="11"/>
  <c r="CK187" i="11"/>
  <c r="CM187" i="11" s="1"/>
  <c r="BI188" i="11"/>
  <c r="BZ188" i="11"/>
  <c r="CG188" i="11"/>
  <c r="CK188" i="11"/>
  <c r="CM188" i="11" s="1"/>
  <c r="BI189" i="11"/>
  <c r="BZ189" i="11"/>
  <c r="CG189" i="11"/>
  <c r="CK189" i="11"/>
  <c r="CM189" i="11" s="1"/>
  <c r="BI191" i="11"/>
  <c r="BZ191" i="11"/>
  <c r="CG191" i="11"/>
  <c r="CK191" i="11"/>
  <c r="CM191" i="11"/>
  <c r="BI192" i="11"/>
  <c r="BZ192" i="11"/>
  <c r="CG192" i="11"/>
  <c r="CK192" i="11"/>
  <c r="CM192" i="11" s="1"/>
  <c r="BI193" i="11"/>
  <c r="BZ193" i="11"/>
  <c r="CG193" i="11"/>
  <c r="CK193" i="11"/>
  <c r="CM193" i="11" s="1"/>
  <c r="BI194" i="11"/>
  <c r="BZ194" i="11"/>
  <c r="CG194" i="11"/>
  <c r="CK194" i="11"/>
  <c r="CM194" i="11" s="1"/>
  <c r="BI195" i="11"/>
  <c r="BZ195" i="11"/>
  <c r="CG195" i="11"/>
  <c r="CK195" i="11"/>
  <c r="CM195" i="11"/>
  <c r="BI196" i="11"/>
  <c r="BZ196" i="11"/>
  <c r="CG196" i="11"/>
  <c r="CK196" i="11"/>
  <c r="CM196" i="11" s="1"/>
  <c r="BI197" i="11"/>
  <c r="BZ197" i="11"/>
  <c r="CG197" i="11"/>
  <c r="CK197" i="11"/>
  <c r="CM197" i="11" s="1"/>
  <c r="BI198" i="11"/>
  <c r="BZ198" i="11"/>
  <c r="CG198" i="11"/>
  <c r="CK198" i="11"/>
  <c r="CM198" i="11" s="1"/>
  <c r="BI199" i="11"/>
  <c r="BZ199" i="11"/>
  <c r="CG199" i="11"/>
  <c r="CK199" i="11"/>
  <c r="CM199" i="11"/>
  <c r="BI200" i="11"/>
  <c r="BZ200" i="11"/>
  <c r="CG200" i="11"/>
  <c r="CK200" i="11"/>
  <c r="CM200" i="11"/>
  <c r="BZ201" i="11"/>
  <c r="CG201" i="11"/>
  <c r="CK201" i="11"/>
  <c r="CM201" i="11" s="1"/>
  <c r="BI202" i="11"/>
  <c r="BZ202" i="11"/>
  <c r="CG202" i="11"/>
  <c r="CK202" i="11"/>
  <c r="CM202" i="11" s="1"/>
  <c r="BI203" i="11"/>
  <c r="BZ203" i="11"/>
  <c r="CG203" i="11"/>
  <c r="CK203" i="11"/>
  <c r="CM203" i="11" s="1"/>
  <c r="BI204" i="11"/>
  <c r="BZ204" i="11"/>
  <c r="CG204" i="11"/>
  <c r="CK204" i="11"/>
  <c r="CM204" i="11"/>
  <c r="BI205" i="11"/>
  <c r="BZ205" i="11"/>
  <c r="CG205" i="11"/>
  <c r="CK205" i="11"/>
  <c r="CM205" i="11"/>
  <c r="BI206" i="11"/>
  <c r="BZ206" i="11"/>
  <c r="CG206" i="11"/>
  <c r="CK206" i="11"/>
  <c r="CM206" i="11" s="1"/>
  <c r="BI207" i="11"/>
  <c r="BZ207" i="11"/>
  <c r="CG207" i="11"/>
  <c r="CK207" i="11"/>
  <c r="CM207" i="11" s="1"/>
  <c r="BI208" i="11"/>
  <c r="BZ208" i="11"/>
  <c r="CG208" i="11"/>
  <c r="CK208" i="11"/>
  <c r="CM208" i="11"/>
  <c r="BI210" i="11"/>
  <c r="BZ210" i="11"/>
  <c r="CG210" i="11"/>
  <c r="CK210" i="11"/>
  <c r="CM210" i="11" s="1"/>
  <c r="BI211" i="11"/>
  <c r="BZ211" i="11"/>
  <c r="CG211" i="11"/>
  <c r="CK211" i="11"/>
  <c r="CM211" i="11" s="1"/>
  <c r="BI212" i="11"/>
  <c r="BZ212" i="11"/>
  <c r="CG212" i="11"/>
  <c r="CK212" i="11"/>
  <c r="CM212" i="11" s="1"/>
  <c r="BI213" i="11"/>
  <c r="BZ213" i="11"/>
  <c r="CG213" i="11"/>
  <c r="CK213" i="11"/>
  <c r="CM213" i="11"/>
  <c r="BI214" i="11"/>
  <c r="BZ214" i="11"/>
  <c r="CG214" i="11"/>
  <c r="CK214" i="11"/>
  <c r="CM214" i="11" s="1"/>
  <c r="BI215" i="11"/>
  <c r="BZ215" i="11"/>
  <c r="CG215" i="11"/>
  <c r="CK215" i="11"/>
  <c r="CM215" i="11" s="1"/>
  <c r="BI216" i="11"/>
  <c r="BZ216" i="11"/>
  <c r="CG216" i="11"/>
  <c r="CK216" i="11"/>
  <c r="CM216" i="11" s="1"/>
  <c r="BI218" i="11"/>
  <c r="BZ218" i="11"/>
  <c r="CG218" i="11"/>
  <c r="CK218" i="11"/>
  <c r="CM218" i="11"/>
  <c r="BI219" i="11"/>
  <c r="BZ219" i="11"/>
  <c r="CG219" i="11"/>
  <c r="CK219" i="11"/>
  <c r="CM219" i="11" s="1"/>
  <c r="BI220" i="11"/>
  <c r="BZ220" i="11"/>
  <c r="CG220" i="11"/>
  <c r="CK220" i="11"/>
  <c r="CM220" i="11" s="1"/>
  <c r="BI221" i="11"/>
  <c r="BZ221" i="11"/>
  <c r="CG221" i="11"/>
  <c r="CK221" i="11"/>
  <c r="CM221" i="11" s="1"/>
  <c r="BI222" i="11"/>
  <c r="BZ222" i="11"/>
  <c r="CG222" i="11"/>
  <c r="CK222" i="11"/>
  <c r="CM222" i="11"/>
  <c r="BI223" i="11"/>
  <c r="BZ223" i="11"/>
  <c r="CG223" i="11"/>
  <c r="CK223" i="11"/>
  <c r="CM223" i="11"/>
  <c r="BI225" i="11"/>
  <c r="BZ225" i="11"/>
  <c r="CG225" i="11"/>
  <c r="CK225" i="11"/>
  <c r="CM225" i="11" s="1"/>
  <c r="BI226" i="11"/>
  <c r="BZ226" i="11"/>
  <c r="CG226" i="11"/>
  <c r="CK226" i="11"/>
  <c r="CM226" i="11" s="1"/>
  <c r="BI227" i="11"/>
  <c r="BZ227" i="11"/>
  <c r="CG227" i="11"/>
  <c r="CK227" i="11"/>
  <c r="CM227" i="11"/>
  <c r="BI228" i="11"/>
  <c r="BZ228" i="11"/>
  <c r="CG228" i="11"/>
  <c r="CK228" i="11"/>
  <c r="CM228" i="11" s="1"/>
  <c r="BI229" i="11"/>
  <c r="BZ229" i="11"/>
  <c r="CG229" i="11"/>
  <c r="CK229" i="11"/>
  <c r="CM229" i="11" s="1"/>
  <c r="BI230" i="11"/>
  <c r="BZ230" i="11"/>
  <c r="CG230" i="11"/>
  <c r="CK230" i="11"/>
  <c r="CM230" i="11" s="1"/>
  <c r="BI231" i="11"/>
  <c r="BZ231" i="11"/>
  <c r="CG231" i="11"/>
  <c r="CK231" i="11"/>
  <c r="CM231" i="11"/>
  <c r="BI232" i="11"/>
  <c r="BZ232" i="11"/>
  <c r="CG232" i="11"/>
  <c r="CK232" i="11"/>
  <c r="CM232" i="11" s="1"/>
  <c r="BI233" i="11"/>
  <c r="BZ233" i="11"/>
  <c r="CG233" i="11"/>
  <c r="CK233" i="11"/>
  <c r="CM233" i="11" s="1"/>
  <c r="BI234" i="11"/>
  <c r="BZ234" i="11"/>
  <c r="CG234" i="11"/>
  <c r="CK234" i="11"/>
  <c r="CM234" i="11" s="1"/>
  <c r="BI235" i="11"/>
  <c r="BZ235" i="11"/>
  <c r="CG235" i="11"/>
  <c r="CK235" i="11"/>
  <c r="CM235" i="11"/>
  <c r="BI236" i="11"/>
  <c r="BZ236" i="11"/>
  <c r="CG236" i="11"/>
  <c r="CK236" i="11"/>
  <c r="CM236" i="11" s="1"/>
  <c r="BI237" i="11"/>
  <c r="BZ237" i="11"/>
  <c r="CG237" i="11"/>
  <c r="CK237" i="11"/>
  <c r="CM237" i="11" s="1"/>
  <c r="BI238" i="11"/>
  <c r="BZ238" i="11"/>
  <c r="CG238" i="11"/>
  <c r="CK238" i="11"/>
  <c r="CM238" i="11" s="1"/>
  <c r="BI239" i="11"/>
  <c r="BZ239" i="11"/>
  <c r="CG239" i="11"/>
  <c r="CK239" i="11"/>
  <c r="CM239" i="11"/>
  <c r="BI240" i="11"/>
  <c r="BZ240" i="11"/>
  <c r="CG240" i="11"/>
  <c r="CK240" i="11"/>
  <c r="CM240" i="11"/>
  <c r="BI241" i="11"/>
  <c r="BZ241" i="11"/>
  <c r="CG241" i="11"/>
  <c r="CK241" i="11"/>
  <c r="CM241" i="11" s="1"/>
  <c r="BI242" i="11"/>
  <c r="BZ242" i="11"/>
  <c r="CG242" i="11"/>
  <c r="CK242" i="11"/>
  <c r="CM242" i="11" s="1"/>
  <c r="BI243" i="11"/>
  <c r="BZ243" i="11"/>
  <c r="CG243" i="11"/>
  <c r="CK243" i="11"/>
  <c r="CM243" i="11"/>
  <c r="BI245" i="11"/>
  <c r="BZ245" i="11"/>
  <c r="CG245" i="11"/>
  <c r="CK245" i="11"/>
  <c r="CM245" i="11" s="1"/>
  <c r="BI246" i="11"/>
  <c r="BZ246" i="11"/>
  <c r="CG246" i="11"/>
  <c r="CK246" i="11"/>
  <c r="CM246" i="11" s="1"/>
  <c r="BI247" i="11"/>
  <c r="BZ247" i="11"/>
  <c r="CG247" i="11"/>
  <c r="CK247" i="11"/>
  <c r="CM247" i="11" s="1"/>
  <c r="BI248" i="11"/>
  <c r="BZ248" i="11"/>
  <c r="CG248" i="11"/>
  <c r="CK248" i="11"/>
  <c r="CM248" i="11"/>
  <c r="BI249" i="11"/>
  <c r="BZ249" i="11"/>
  <c r="CG249" i="11"/>
  <c r="CK249" i="11"/>
  <c r="CM249" i="11" s="1"/>
  <c r="BI250" i="11"/>
  <c r="BZ250" i="11"/>
  <c r="CG250" i="11"/>
  <c r="CK250" i="11"/>
  <c r="CM250" i="11" s="1"/>
  <c r="BI251" i="11"/>
  <c r="BZ251" i="11"/>
  <c r="CG251" i="11"/>
  <c r="CK251" i="11"/>
  <c r="CM251" i="11" s="1"/>
  <c r="BI253" i="11"/>
  <c r="BZ253" i="11"/>
  <c r="CG253" i="11"/>
  <c r="CK253" i="11"/>
  <c r="CM253" i="11"/>
  <c r="BI254" i="11"/>
  <c r="BZ254" i="11"/>
  <c r="CG254" i="11"/>
  <c r="CK254" i="11"/>
  <c r="CM254" i="11" s="1"/>
  <c r="BI255" i="11"/>
  <c r="BZ255" i="11"/>
  <c r="CG255" i="11"/>
  <c r="CK255" i="11"/>
  <c r="CM255" i="11" s="1"/>
  <c r="BI256" i="11"/>
  <c r="BZ256" i="11"/>
  <c r="CG256" i="11"/>
  <c r="CK256" i="11"/>
  <c r="CM256" i="11" s="1"/>
  <c r="BI257" i="11"/>
  <c r="BZ257" i="11"/>
  <c r="CG257" i="11"/>
  <c r="CK257" i="11"/>
  <c r="CM257" i="11"/>
  <c r="BI258" i="11"/>
  <c r="BZ258" i="11"/>
  <c r="CG258" i="11"/>
  <c r="CK258" i="11"/>
  <c r="CM258" i="11" s="1"/>
  <c r="BI259" i="11"/>
  <c r="BZ259" i="11"/>
  <c r="CG259" i="11"/>
  <c r="CK259" i="11"/>
  <c r="CM259" i="11"/>
  <c r="BI260" i="11"/>
  <c r="BZ260" i="11"/>
  <c r="CG260" i="11"/>
  <c r="CK260" i="11"/>
  <c r="CM260" i="11"/>
  <c r="BI261" i="11"/>
  <c r="BZ261" i="11"/>
  <c r="CG261" i="11"/>
  <c r="CK261" i="11"/>
  <c r="CM261" i="11" s="1"/>
  <c r="BI262" i="11"/>
  <c r="BZ262" i="11"/>
  <c r="CG262" i="11"/>
  <c r="CK262" i="11"/>
  <c r="CM262" i="11" s="1"/>
  <c r="BI263" i="11"/>
  <c r="BZ263" i="11"/>
  <c r="CG263" i="11"/>
  <c r="CK263" i="11"/>
  <c r="CM263" i="11" s="1"/>
  <c r="BI264" i="11"/>
  <c r="BZ264" i="11"/>
  <c r="CG264" i="11"/>
  <c r="CK264" i="11"/>
  <c r="CM264" i="11" s="1"/>
  <c r="BI266" i="11"/>
  <c r="BZ266" i="11"/>
  <c r="CG266" i="11"/>
  <c r="CK266" i="11"/>
  <c r="CM266" i="11" s="1"/>
  <c r="BI267" i="11"/>
  <c r="BZ267" i="11"/>
  <c r="CG267" i="11"/>
  <c r="CK267" i="11"/>
  <c r="CM267" i="11" s="1"/>
  <c r="BI268" i="11"/>
  <c r="BZ268" i="11"/>
  <c r="CG268" i="11"/>
  <c r="CK268" i="11"/>
  <c r="CM268" i="11"/>
  <c r="BI269" i="11"/>
  <c r="BZ269" i="11"/>
  <c r="CG269" i="11"/>
  <c r="CK269" i="11"/>
  <c r="CM269" i="11" s="1"/>
  <c r="BI270" i="11"/>
  <c r="BZ270" i="11"/>
  <c r="CG270" i="11"/>
  <c r="CK270" i="11"/>
  <c r="CM270" i="11"/>
  <c r="BI271" i="11"/>
  <c r="BZ271" i="11"/>
  <c r="CG271" i="11"/>
  <c r="CK271" i="11"/>
  <c r="CM271" i="11" s="1"/>
  <c r="BI272" i="11"/>
  <c r="BZ272" i="11"/>
  <c r="CG272" i="11"/>
  <c r="CK272" i="11"/>
  <c r="CM272" i="11" s="1"/>
  <c r="BI273" i="11"/>
  <c r="BZ273" i="11"/>
  <c r="CG273" i="11"/>
  <c r="CK273" i="11"/>
  <c r="CM273" i="11"/>
  <c r="BI274" i="11"/>
  <c r="BZ274" i="11"/>
  <c r="CG274" i="11"/>
  <c r="CK274" i="11"/>
  <c r="CM274" i="11" s="1"/>
  <c r="BI275" i="11"/>
  <c r="BZ275" i="11"/>
  <c r="CG275" i="11"/>
  <c r="CK275" i="11"/>
  <c r="CM275" i="11" s="1"/>
  <c r="BI276" i="11"/>
  <c r="BZ276" i="11"/>
  <c r="CG276" i="11"/>
  <c r="CK276" i="11"/>
  <c r="CM276" i="11"/>
  <c r="BI277" i="11"/>
  <c r="BZ277" i="11"/>
  <c r="CG277" i="11"/>
  <c r="CK277" i="11"/>
  <c r="CM277" i="11" s="1"/>
  <c r="BI278" i="11"/>
  <c r="BZ278" i="11"/>
  <c r="CG278" i="11"/>
  <c r="CK278" i="11"/>
  <c r="CM278" i="11"/>
  <c r="BI279" i="11"/>
  <c r="BZ279" i="11"/>
  <c r="CG279" i="11"/>
  <c r="CK279" i="11"/>
  <c r="CM279" i="11" s="1"/>
  <c r="BI280" i="11"/>
  <c r="BZ280" i="11"/>
  <c r="CG280" i="11"/>
  <c r="CK280" i="11"/>
  <c r="CM280" i="11" s="1"/>
  <c r="BI281" i="11"/>
  <c r="BZ281" i="11"/>
  <c r="CG281" i="11"/>
  <c r="CK281" i="11"/>
  <c r="CM281" i="11"/>
  <c r="BI282" i="11"/>
  <c r="BZ282" i="11"/>
  <c r="CG282" i="11"/>
  <c r="CK282" i="11"/>
  <c r="CM282" i="11" s="1"/>
  <c r="BI284" i="11"/>
  <c r="BZ284" i="11"/>
  <c r="CG284" i="11"/>
  <c r="CK284" i="11"/>
  <c r="CM284" i="11" s="1"/>
  <c r="BI285" i="11"/>
  <c r="BZ285" i="11"/>
  <c r="CG285" i="11"/>
  <c r="CK285" i="11"/>
  <c r="CM285" i="11"/>
  <c r="BI286" i="11"/>
  <c r="BZ286" i="11"/>
  <c r="CG286" i="11"/>
  <c r="CK286" i="11"/>
  <c r="CM286" i="11" s="1"/>
  <c r="BI287" i="11"/>
  <c r="BZ287" i="11"/>
  <c r="CG287" i="11"/>
  <c r="CK287" i="11"/>
  <c r="CM287" i="11"/>
  <c r="BI288" i="11"/>
  <c r="BZ288" i="11"/>
  <c r="CG288" i="11"/>
  <c r="CK288" i="11"/>
  <c r="CM288" i="11" s="1"/>
  <c r="BI289" i="11"/>
  <c r="BZ289" i="11"/>
  <c r="CG289" i="11"/>
  <c r="CK289" i="11"/>
  <c r="CM289" i="11" s="1"/>
  <c r="BI290" i="11"/>
  <c r="BZ290" i="11"/>
  <c r="CG290" i="11"/>
  <c r="CK290" i="11"/>
  <c r="CM290" i="11"/>
  <c r="BI291" i="11"/>
  <c r="BZ291" i="11"/>
  <c r="CG291" i="11"/>
  <c r="CK291" i="11"/>
  <c r="CM291" i="11" s="1"/>
  <c r="BI292" i="11"/>
  <c r="BZ292" i="11"/>
  <c r="CG292" i="11"/>
  <c r="CK292" i="11"/>
  <c r="CM292" i="11" s="1"/>
  <c r="BI293" i="11"/>
  <c r="BZ293" i="11"/>
  <c r="CG293" i="11"/>
  <c r="CK293" i="11"/>
  <c r="CM293" i="11"/>
  <c r="BI294" i="11"/>
  <c r="BZ294" i="11"/>
  <c r="CG294" i="11"/>
  <c r="CK294" i="11"/>
  <c r="CM294" i="11" s="1"/>
  <c r="BI295" i="11"/>
  <c r="BZ295" i="11"/>
  <c r="CG295" i="11"/>
  <c r="CK295" i="11"/>
  <c r="CM295" i="11"/>
  <c r="BI296" i="11"/>
  <c r="BZ296" i="11"/>
  <c r="CG296" i="11"/>
  <c r="CK296" i="11"/>
  <c r="CM296" i="11" s="1"/>
  <c r="BI297" i="11"/>
  <c r="BZ297" i="11"/>
  <c r="CG297" i="11"/>
  <c r="CK297" i="11"/>
  <c r="CM297" i="11" s="1"/>
  <c r="BI298" i="11"/>
  <c r="BZ298" i="11"/>
  <c r="CG298" i="11"/>
  <c r="CK298" i="11"/>
  <c r="CM298" i="11"/>
  <c r="BI299" i="11"/>
  <c r="BZ299" i="11"/>
  <c r="CG299" i="11"/>
  <c r="CK299" i="11"/>
  <c r="CM299" i="11" s="1"/>
  <c r="BI300" i="11"/>
  <c r="BZ300" i="11"/>
  <c r="CG300" i="11"/>
  <c r="CK300" i="11"/>
  <c r="CM300" i="11" s="1"/>
  <c r="BI301" i="11"/>
  <c r="BZ301" i="11"/>
  <c r="CG301" i="11"/>
  <c r="CK301" i="11"/>
  <c r="CM301" i="11"/>
  <c r="BI302" i="11"/>
  <c r="BZ302" i="11"/>
  <c r="CG302" i="11"/>
  <c r="CK302" i="11"/>
  <c r="CM302" i="11" s="1"/>
  <c r="BI303" i="11"/>
  <c r="BZ303" i="11"/>
  <c r="CG303" i="11"/>
  <c r="CK303" i="11"/>
  <c r="CM303" i="11"/>
  <c r="BI304" i="11"/>
  <c r="BZ304" i="11"/>
  <c r="CG304" i="11"/>
  <c r="CK304" i="11"/>
  <c r="CM304" i="11" s="1"/>
  <c r="BI305" i="11"/>
  <c r="BZ305" i="11"/>
  <c r="CG305" i="11"/>
  <c r="CK305" i="11"/>
  <c r="CM305" i="11" s="1"/>
  <c r="BI306" i="11"/>
  <c r="BZ306" i="11"/>
  <c r="CG306" i="11"/>
  <c r="CK306" i="11"/>
  <c r="CM306" i="11"/>
  <c r="BI307" i="11"/>
  <c r="BZ307" i="11"/>
  <c r="CG307" i="11"/>
  <c r="CK307" i="11"/>
  <c r="CM307" i="11" s="1"/>
  <c r="BI308" i="11"/>
  <c r="BZ308" i="11"/>
  <c r="CG308" i="11"/>
  <c r="CK308" i="11"/>
  <c r="CM308" i="11" s="1"/>
  <c r="BI309" i="11"/>
  <c r="BZ309" i="11"/>
  <c r="CG309" i="11"/>
  <c r="CK309" i="11"/>
  <c r="CM309" i="11"/>
  <c r="BI310" i="11"/>
  <c r="BZ310" i="11"/>
  <c r="CG310" i="11"/>
  <c r="CK310" i="11"/>
  <c r="CM310" i="11" s="1"/>
  <c r="BI311" i="11"/>
  <c r="BZ311" i="11"/>
  <c r="CG311" i="11"/>
  <c r="CK311" i="11"/>
  <c r="CM311" i="11"/>
  <c r="BI312" i="11"/>
  <c r="BZ312" i="11"/>
  <c r="CG312" i="11"/>
  <c r="CK312" i="11"/>
  <c r="CM312" i="11"/>
  <c r="BI313" i="11"/>
  <c r="BZ313" i="11"/>
  <c r="CG313" i="11"/>
  <c r="CK313" i="11"/>
  <c r="CM313" i="11"/>
  <c r="BI314" i="11"/>
  <c r="BZ314" i="11"/>
  <c r="CG314" i="11"/>
  <c r="CK314" i="11"/>
  <c r="CM314" i="11"/>
  <c r="BI315" i="11"/>
  <c r="BZ315" i="11"/>
  <c r="CG315" i="11"/>
  <c r="CK315" i="11"/>
  <c r="CM315" i="11"/>
  <c r="BI316" i="11"/>
  <c r="BZ316" i="11"/>
  <c r="CG316" i="11"/>
  <c r="CK316" i="11"/>
  <c r="CM316" i="11" s="1"/>
  <c r="BI317" i="11"/>
  <c r="BZ317" i="11"/>
  <c r="CG317" i="11"/>
  <c r="CK317" i="11"/>
  <c r="CM317" i="11"/>
  <c r="BI318" i="11"/>
  <c r="BZ318" i="11"/>
  <c r="CG318" i="11"/>
  <c r="CK318" i="11"/>
  <c r="CM318" i="11" s="1"/>
  <c r="BI319" i="11"/>
  <c r="BZ319" i="11"/>
  <c r="CG319" i="11"/>
  <c r="CK319" i="11"/>
  <c r="CM319" i="11"/>
  <c r="BI320" i="11"/>
  <c r="BZ320" i="11"/>
  <c r="CG320" i="11"/>
  <c r="CK320" i="11"/>
  <c r="CM320" i="11" s="1"/>
  <c r="BI321" i="11"/>
  <c r="BZ321" i="11"/>
  <c r="CG321" i="11"/>
  <c r="CK321" i="11"/>
  <c r="CM321" i="11" s="1"/>
  <c r="BI322" i="11"/>
  <c r="BZ322" i="11"/>
  <c r="CG322" i="11"/>
  <c r="CK322" i="11"/>
  <c r="CM322" i="11" s="1"/>
  <c r="BI323" i="11"/>
  <c r="BZ323" i="11"/>
  <c r="CG323" i="11"/>
  <c r="CK323" i="11"/>
  <c r="CM323" i="11"/>
  <c r="BI324" i="11"/>
  <c r="BZ324" i="11"/>
  <c r="CG324" i="11"/>
  <c r="CK324" i="11"/>
  <c r="CM324" i="11" s="1"/>
  <c r="BI325" i="11"/>
  <c r="BZ325" i="11"/>
  <c r="CG325" i="11"/>
  <c r="CK325" i="11"/>
  <c r="CM325" i="11"/>
  <c r="BI326" i="11"/>
  <c r="BZ326" i="11"/>
  <c r="CG326" i="11"/>
  <c r="CK326" i="11"/>
  <c r="CM326" i="11" s="1"/>
  <c r="BI327" i="11"/>
  <c r="BZ327" i="11"/>
  <c r="CG327" i="11"/>
  <c r="CK327" i="11"/>
  <c r="CM327" i="11"/>
  <c r="BI328" i="11"/>
  <c r="BZ328" i="11"/>
  <c r="CG328" i="11"/>
  <c r="CK328" i="11"/>
  <c r="CM328" i="11" s="1"/>
  <c r="BI329" i="11"/>
  <c r="BZ329" i="11"/>
  <c r="CG329" i="11"/>
  <c r="CK329" i="11"/>
  <c r="CM329" i="11" s="1"/>
  <c r="BI330" i="11"/>
  <c r="BZ330" i="11"/>
  <c r="CG330" i="11"/>
  <c r="CK330" i="11"/>
  <c r="CM330" i="11" s="1"/>
  <c r="BI331" i="11"/>
  <c r="BZ331" i="11"/>
  <c r="CG331" i="11"/>
  <c r="CK331" i="11"/>
  <c r="CM331" i="11"/>
  <c r="BI332" i="11"/>
  <c r="BZ332" i="11"/>
  <c r="CG332" i="11"/>
  <c r="CK332" i="11"/>
  <c r="CM332" i="11" s="1"/>
  <c r="BI334" i="11"/>
  <c r="BZ334" i="11"/>
  <c r="CG334" i="11"/>
  <c r="CK334" i="11"/>
  <c r="CM334" i="11"/>
  <c r="BI335" i="11"/>
  <c r="BZ335" i="11"/>
  <c r="CG335" i="11"/>
  <c r="CK335" i="11"/>
  <c r="CM335" i="11" s="1"/>
  <c r="BI336" i="11"/>
  <c r="BZ336" i="11"/>
  <c r="CG336" i="11"/>
  <c r="CK336" i="11"/>
  <c r="CM336" i="11"/>
  <c r="BI337" i="11"/>
  <c r="BZ337" i="11"/>
  <c r="CG337" i="11"/>
  <c r="CK337" i="11"/>
  <c r="CM337" i="11" s="1"/>
  <c r="BI338" i="11"/>
  <c r="BZ338" i="11"/>
  <c r="CG338" i="11"/>
  <c r="CK338" i="11"/>
  <c r="CM338" i="11" s="1"/>
  <c r="BI339" i="11"/>
  <c r="BZ339" i="11"/>
  <c r="CG339" i="11"/>
  <c r="CK339" i="11"/>
  <c r="CM339" i="11" s="1"/>
  <c r="BI340" i="11"/>
  <c r="BZ340" i="11"/>
  <c r="CG340" i="11"/>
  <c r="CK340" i="11"/>
  <c r="CM340" i="11"/>
  <c r="BI341" i="11"/>
  <c r="BZ341" i="11"/>
  <c r="CG341" i="11"/>
  <c r="CK341" i="11"/>
  <c r="CM341" i="11" s="1"/>
  <c r="BI342" i="11"/>
  <c r="BZ342" i="11"/>
  <c r="CG342" i="11"/>
  <c r="CK342" i="11"/>
  <c r="CM342" i="11"/>
  <c r="BI343" i="11"/>
  <c r="BZ343" i="11"/>
  <c r="CG343" i="11"/>
  <c r="CK343" i="11"/>
  <c r="CM343" i="11"/>
  <c r="BI344" i="11"/>
  <c r="BZ344" i="11"/>
  <c r="CG344" i="11"/>
  <c r="CK344" i="11"/>
  <c r="CM344" i="11" s="1"/>
  <c r="BI345" i="11"/>
  <c r="BZ345" i="11"/>
  <c r="CG345" i="11"/>
  <c r="CK345" i="11"/>
  <c r="CM345" i="11"/>
  <c r="BI346" i="11"/>
  <c r="BZ346" i="11"/>
  <c r="CG346" i="11"/>
  <c r="CK346" i="11"/>
  <c r="CM346" i="11" s="1"/>
  <c r="BI347" i="11"/>
  <c r="BZ347" i="11"/>
  <c r="CG347" i="11"/>
  <c r="CK347" i="11"/>
  <c r="CM347" i="11"/>
  <c r="BI348" i="11"/>
  <c r="BZ348" i="11"/>
  <c r="CG348" i="11"/>
  <c r="CK348" i="11"/>
  <c r="CM348" i="11" s="1"/>
  <c r="BI349" i="11"/>
  <c r="BZ349" i="11"/>
  <c r="CG349" i="11"/>
  <c r="CK349" i="11"/>
  <c r="CM349" i="11"/>
  <c r="BI350" i="11"/>
  <c r="BZ350" i="11"/>
  <c r="CG350" i="11"/>
  <c r="CK350" i="11"/>
  <c r="CM350" i="11" s="1"/>
  <c r="BI351" i="11"/>
  <c r="BZ351" i="11"/>
  <c r="CG351" i="11"/>
  <c r="CK351" i="11"/>
  <c r="CM351" i="11"/>
  <c r="BI352" i="11"/>
  <c r="BZ352" i="11"/>
  <c r="CG352" i="11"/>
  <c r="CK352" i="11"/>
  <c r="CM352" i="11" s="1"/>
  <c r="BI353" i="11"/>
  <c r="BZ353" i="11"/>
  <c r="CG353" i="11"/>
  <c r="CK353" i="11"/>
  <c r="CM353" i="11"/>
  <c r="BI354" i="11"/>
  <c r="BZ354" i="11"/>
  <c r="CG354" i="11"/>
  <c r="CK354" i="11"/>
  <c r="CM354" i="11" s="1"/>
  <c r="BI355" i="11"/>
  <c r="BZ355" i="11"/>
  <c r="CG355" i="11"/>
  <c r="CK355" i="11"/>
  <c r="CM355" i="11"/>
  <c r="BI356" i="11"/>
  <c r="BZ356" i="11"/>
  <c r="CG356" i="11"/>
  <c r="CK356" i="11"/>
  <c r="CM356" i="11" s="1"/>
  <c r="BI357" i="11"/>
  <c r="BZ357" i="11"/>
  <c r="CG357" i="11"/>
  <c r="CK357" i="11"/>
  <c r="CM357" i="11"/>
  <c r="BI358" i="11"/>
  <c r="BZ358" i="11"/>
  <c r="CG358" i="11"/>
  <c r="CK358" i="11"/>
  <c r="CM358" i="11" s="1"/>
  <c r="BI359" i="11"/>
  <c r="BZ359" i="11"/>
  <c r="CG359" i="11"/>
  <c r="CK359" i="11"/>
  <c r="CM359" i="11"/>
  <c r="BI360" i="11"/>
  <c r="BZ360" i="11"/>
  <c r="CG360" i="11"/>
  <c r="CK360" i="11"/>
  <c r="CM360" i="11" s="1"/>
  <c r="BI361" i="11"/>
  <c r="BZ361" i="11"/>
  <c r="CG361" i="11"/>
  <c r="CK361" i="11"/>
  <c r="CM361" i="11"/>
  <c r="BI362" i="11"/>
  <c r="BZ362" i="11"/>
  <c r="CG362" i="11"/>
  <c r="CK362" i="11"/>
  <c r="CM362" i="11" s="1"/>
  <c r="BI363" i="11"/>
  <c r="BZ363" i="11"/>
  <c r="CG363" i="11"/>
  <c r="CK363" i="11"/>
  <c r="CM363" i="11"/>
  <c r="BI364" i="11"/>
  <c r="BZ364" i="11"/>
  <c r="CG364" i="11"/>
  <c r="CK364" i="11"/>
  <c r="CM364" i="11" s="1"/>
  <c r="BI365" i="11"/>
  <c r="BZ365" i="11"/>
  <c r="CG365" i="11"/>
  <c r="CK365" i="11"/>
  <c r="CM365" i="11"/>
  <c r="BI366" i="11"/>
  <c r="BZ366" i="11"/>
  <c r="CG366" i="11"/>
  <c r="CK366" i="11"/>
  <c r="CM366" i="11" s="1"/>
  <c r="BI367" i="11"/>
  <c r="BZ367" i="11"/>
  <c r="CG367" i="11"/>
  <c r="CK367" i="11"/>
  <c r="CM367" i="11"/>
  <c r="BI368" i="11"/>
  <c r="BZ368" i="11"/>
  <c r="CG368" i="11"/>
  <c r="CK368" i="11"/>
  <c r="CM368" i="11"/>
  <c r="BI369" i="11"/>
  <c r="BZ369" i="11"/>
  <c r="CG369" i="11"/>
  <c r="CK369" i="11"/>
  <c r="CM369" i="11"/>
  <c r="BI370" i="11"/>
  <c r="BZ370" i="11"/>
  <c r="CG370" i="11"/>
  <c r="CK370" i="11"/>
  <c r="CM370" i="11" s="1"/>
  <c r="BI371" i="11"/>
  <c r="BZ371" i="11"/>
  <c r="CG371" i="11"/>
  <c r="CK371" i="11"/>
  <c r="CM371" i="11"/>
  <c r="BI372" i="11"/>
  <c r="BZ372" i="11"/>
  <c r="CG372" i="11"/>
  <c r="CK372" i="11"/>
  <c r="CM372" i="11"/>
  <c r="BI373" i="11"/>
  <c r="BZ373" i="11"/>
  <c r="CG373" i="11"/>
  <c r="CK373" i="11"/>
  <c r="CM373" i="11"/>
  <c r="BI374" i="11"/>
  <c r="BZ374" i="11"/>
  <c r="CG374" i="11"/>
  <c r="CK374" i="11"/>
  <c r="CM374" i="11" s="1"/>
  <c r="BI375" i="11"/>
  <c r="BZ375" i="11"/>
  <c r="CG375" i="11"/>
  <c r="CK375" i="11"/>
  <c r="CM375" i="11"/>
  <c r="BI376" i="11"/>
  <c r="BZ376" i="11"/>
  <c r="CG376" i="11"/>
  <c r="CK376" i="11"/>
  <c r="CM376" i="11"/>
  <c r="BI377" i="11"/>
  <c r="BZ377" i="11"/>
  <c r="CG377" i="11"/>
  <c r="CK377" i="11"/>
  <c r="CM377" i="11"/>
  <c r="BI378" i="11"/>
  <c r="BZ378" i="11"/>
  <c r="CG378" i="11"/>
  <c r="CK378" i="11"/>
  <c r="CM378" i="11" s="1"/>
  <c r="BI379" i="11"/>
  <c r="BZ379" i="11"/>
  <c r="CG379" i="11"/>
  <c r="CK379" i="11"/>
  <c r="CM379" i="11"/>
  <c r="BI380" i="11"/>
  <c r="BZ380" i="11"/>
  <c r="CG380" i="11"/>
  <c r="CK380" i="11"/>
  <c r="CM380" i="11"/>
  <c r="BI381" i="11"/>
  <c r="BZ381" i="11"/>
  <c r="CG381" i="11"/>
  <c r="CK381" i="11"/>
  <c r="CM381" i="11"/>
  <c r="BI382" i="11"/>
  <c r="BZ382" i="11"/>
  <c r="CG382" i="11"/>
  <c r="CK382" i="11"/>
  <c r="CM382" i="11" s="1"/>
  <c r="BI383" i="11"/>
  <c r="BZ383" i="11"/>
  <c r="CG383" i="11"/>
  <c r="CK383" i="11"/>
  <c r="CM383" i="11"/>
  <c r="BI384" i="11"/>
  <c r="BZ384" i="11"/>
  <c r="CG384" i="11"/>
  <c r="CK384" i="11"/>
  <c r="CM384" i="11"/>
  <c r="BI385" i="11"/>
  <c r="BZ385" i="11"/>
  <c r="CG385" i="11"/>
  <c r="CK385" i="11"/>
  <c r="CM385" i="11"/>
  <c r="BI386" i="11"/>
  <c r="BZ386" i="11"/>
  <c r="CG386" i="11"/>
  <c r="CK386" i="11"/>
  <c r="CM386" i="11" s="1"/>
  <c r="BI387" i="11"/>
  <c r="BZ387" i="11"/>
  <c r="CG387" i="11"/>
  <c r="CK387" i="11"/>
  <c r="CM387" i="11"/>
  <c r="BI388" i="11"/>
  <c r="BZ388" i="11"/>
  <c r="CG388" i="11"/>
  <c r="CK388" i="11"/>
  <c r="CM388" i="11"/>
  <c r="BI389" i="11"/>
  <c r="BZ389" i="11"/>
  <c r="CG389" i="11"/>
  <c r="CK389" i="11"/>
  <c r="CM389" i="11" s="1"/>
  <c r="BI390" i="11"/>
  <c r="BZ390" i="11"/>
  <c r="CG390" i="11"/>
  <c r="CK390" i="11"/>
  <c r="CM390" i="11" s="1"/>
  <c r="BI391" i="11"/>
  <c r="BZ391" i="11"/>
  <c r="CG391" i="11"/>
  <c r="CK391" i="11"/>
  <c r="CM391" i="11"/>
  <c r="BI392" i="11"/>
  <c r="BZ392" i="11"/>
  <c r="CG392" i="11"/>
  <c r="CK392" i="11"/>
  <c r="CM392" i="11"/>
  <c r="BI393" i="11"/>
  <c r="BZ393" i="11"/>
  <c r="CG393" i="11"/>
  <c r="CK393" i="11"/>
  <c r="CM393" i="11"/>
  <c r="BI394" i="11"/>
  <c r="BZ394" i="11"/>
  <c r="CG394" i="11"/>
  <c r="CK394" i="11"/>
  <c r="CM394" i="11" s="1"/>
  <c r="BI395" i="11"/>
  <c r="BZ395" i="11"/>
  <c r="CG395" i="11"/>
  <c r="CK395" i="11"/>
  <c r="CM395" i="11"/>
  <c r="BI396" i="11"/>
  <c r="BZ396" i="11"/>
  <c r="CG396" i="11"/>
  <c r="CK396" i="11"/>
  <c r="CM396" i="11"/>
  <c r="BI397" i="11"/>
  <c r="BZ397" i="11"/>
  <c r="CG397" i="11"/>
  <c r="CK397" i="11"/>
  <c r="CM397" i="11"/>
  <c r="BI398" i="11"/>
  <c r="BZ398" i="11"/>
  <c r="CG398" i="11"/>
  <c r="CK398" i="11"/>
  <c r="CM398" i="11" s="1"/>
  <c r="BI399" i="11"/>
  <c r="BZ399" i="11"/>
  <c r="CG399" i="11"/>
  <c r="CK399" i="11"/>
  <c r="CM399" i="11"/>
  <c r="BI400" i="11"/>
  <c r="BZ400" i="11"/>
  <c r="CG400" i="11"/>
  <c r="CK400" i="11"/>
  <c r="CM400" i="11"/>
  <c r="BI401" i="11"/>
  <c r="BZ401" i="11"/>
  <c r="CG401" i="11"/>
  <c r="CK401" i="11"/>
  <c r="CM401" i="11"/>
  <c r="BI402" i="11"/>
  <c r="BZ402" i="11"/>
  <c r="CG402" i="11"/>
  <c r="CK402" i="11"/>
  <c r="CM402" i="11" s="1"/>
  <c r="BI403" i="11"/>
  <c r="BZ403" i="11"/>
  <c r="CG403" i="11"/>
  <c r="CK403" i="11"/>
  <c r="CM403" i="11"/>
  <c r="BI404" i="11"/>
  <c r="BZ404" i="11"/>
  <c r="CG404" i="11"/>
  <c r="CK404" i="11"/>
  <c r="CM404" i="11"/>
  <c r="BI405" i="11"/>
  <c r="BZ405" i="11"/>
  <c r="CG405" i="11"/>
  <c r="CK405" i="11"/>
  <c r="CM405" i="11"/>
  <c r="BI406" i="11"/>
  <c r="BZ406" i="11"/>
  <c r="CG406" i="11"/>
  <c r="CK406" i="11"/>
  <c r="CM406" i="11" s="1"/>
  <c r="BI407" i="11"/>
  <c r="BZ407" i="11"/>
  <c r="CG407" i="11"/>
  <c r="CK407" i="11"/>
  <c r="CM407" i="11"/>
  <c r="BI408" i="11"/>
  <c r="BZ408" i="11"/>
  <c r="CG408" i="11"/>
  <c r="CK408" i="11"/>
  <c r="CM408" i="11"/>
  <c r="BI409" i="11"/>
  <c r="BZ409" i="11"/>
  <c r="CG409" i="11"/>
  <c r="CK409" i="11"/>
  <c r="CM409" i="11"/>
  <c r="BI410" i="11"/>
  <c r="BZ410" i="11"/>
  <c r="CG410" i="11"/>
  <c r="CK410" i="11"/>
  <c r="CM410" i="11" s="1"/>
  <c r="BI411" i="11"/>
  <c r="BZ411" i="11"/>
  <c r="CG411" i="11"/>
  <c r="CK411" i="11"/>
  <c r="CM411" i="11"/>
  <c r="CL5" i="11"/>
  <c r="BI412" i="11" l="1"/>
  <c r="BZ412" i="11"/>
  <c r="CG412" i="11"/>
  <c r="CK412" i="11"/>
  <c r="CM412" i="11" s="1"/>
  <c r="BI102" i="11" l="1"/>
  <c r="BZ102" i="11"/>
  <c r="CG102" i="11"/>
  <c r="CK102" i="11"/>
  <c r="CM102" i="11" l="1"/>
  <c r="BI333" i="11" l="1"/>
  <c r="BZ333" i="11"/>
  <c r="CG333" i="11"/>
  <c r="CK333" i="11"/>
  <c r="CM333" i="11" s="1"/>
  <c r="BI283" i="11"/>
  <c r="BZ283" i="11"/>
  <c r="CG283" i="11"/>
  <c r="CK283" i="11"/>
  <c r="CM283" i="11" s="1"/>
  <c r="BI265" i="11"/>
  <c r="BZ265" i="11"/>
  <c r="CG265" i="11"/>
  <c r="CK265" i="11"/>
  <c r="CM265" i="11" s="1"/>
  <c r="BI252" i="11"/>
  <c r="BZ252" i="11"/>
  <c r="CG252" i="11"/>
  <c r="CK252" i="11"/>
  <c r="CM252" i="11" s="1"/>
  <c r="BI244" i="11"/>
  <c r="BZ244" i="11"/>
  <c r="CG244" i="11"/>
  <c r="CK244" i="11"/>
  <c r="CM244" i="11" s="1"/>
  <c r="BI224" i="11"/>
  <c r="BZ224" i="11"/>
  <c r="CG224" i="11"/>
  <c r="CK224" i="11"/>
  <c r="CM224" i="11" s="1"/>
  <c r="BI217" i="11"/>
  <c r="BZ217" i="11"/>
  <c r="CG217" i="11"/>
  <c r="CK217" i="11"/>
  <c r="CM217" i="11" s="1"/>
  <c r="BI209" i="11"/>
  <c r="BZ209" i="11"/>
  <c r="CG209" i="11"/>
  <c r="CK209" i="11"/>
  <c r="CM209" i="11" s="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BI190" i="11" l="1"/>
  <c r="BZ190" i="11"/>
  <c r="CG190" i="11"/>
  <c r="CK190" i="11"/>
  <c r="CM190" i="11" s="1"/>
  <c r="BI178" i="11"/>
  <c r="BZ178" i="11"/>
  <c r="CG178" i="11"/>
  <c r="CK178" i="11"/>
  <c r="CM178" i="11" s="1"/>
  <c r="BI166" i="11"/>
  <c r="BZ166" i="11"/>
  <c r="CG166" i="11"/>
  <c r="CK166" i="11"/>
  <c r="CM166" i="11" s="1"/>
  <c r="BI147" i="11"/>
  <c r="BZ147" i="11"/>
  <c r="CG147" i="11"/>
  <c r="CK147" i="11"/>
  <c r="CM147" i="11" s="1"/>
  <c r="BI137" i="11"/>
  <c r="BZ137" i="11"/>
  <c r="CG137" i="11"/>
  <c r="CK137" i="11"/>
  <c r="CM137" i="11" s="1"/>
  <c r="BI122" i="11"/>
  <c r="BZ122" i="11"/>
  <c r="CG122" i="11"/>
  <c r="CK122" i="11"/>
  <c r="CM122" i="11" s="1"/>
  <c r="BI98" i="11"/>
  <c r="BZ98" i="11"/>
  <c r="CG98" i="11"/>
  <c r="CK98" i="11"/>
  <c r="CM98" i="11" s="1"/>
  <c r="BI92" i="11"/>
  <c r="BZ92" i="11"/>
  <c r="CG92" i="11"/>
  <c r="CK92" i="11"/>
  <c r="CM92" i="11" s="1"/>
  <c r="BI16" i="11"/>
  <c r="BZ16" i="11"/>
  <c r="CG16" i="11"/>
  <c r="CK16" i="11"/>
  <c r="CM16" i="11" s="1"/>
  <c r="H25" i="7" l="1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H24" i="7"/>
  <c r="M24" i="7"/>
  <c r="P24" i="7"/>
  <c r="R24" i="7"/>
  <c r="T24" i="7"/>
  <c r="H23" i="7"/>
  <c r="M23" i="7"/>
  <c r="P23" i="7"/>
  <c r="R23" i="7"/>
  <c r="T23" i="7"/>
  <c r="H22" i="7"/>
  <c r="M22" i="7"/>
  <c r="P22" i="7"/>
  <c r="R22" i="7"/>
  <c r="T22" i="7"/>
  <c r="H21" i="7"/>
  <c r="M21" i="7"/>
  <c r="P21" i="7"/>
  <c r="R21" i="7"/>
  <c r="T21" i="7"/>
  <c r="H20" i="7"/>
  <c r="M20" i="7"/>
  <c r="P20" i="7"/>
  <c r="R20" i="7"/>
  <c r="T20" i="7"/>
  <c r="H19" i="7"/>
  <c r="M19" i="7"/>
  <c r="P19" i="7"/>
  <c r="R19" i="7"/>
  <c r="T19" i="7"/>
  <c r="H18" i="7"/>
  <c r="M18" i="7"/>
  <c r="P18" i="7"/>
  <c r="R18" i="7"/>
  <c r="T18" i="7"/>
  <c r="H17" i="7"/>
  <c r="M17" i="7"/>
  <c r="P17" i="7"/>
  <c r="R17" i="7"/>
  <c r="T17" i="7"/>
  <c r="H16" i="7"/>
  <c r="M16" i="7"/>
  <c r="P16" i="7"/>
  <c r="R16" i="7"/>
  <c r="T16" i="7"/>
  <c r="H15" i="7"/>
  <c r="M15" i="7"/>
  <c r="P15" i="7"/>
  <c r="R15" i="7"/>
  <c r="T15" i="7"/>
  <c r="H14" i="7"/>
  <c r="M14" i="7"/>
  <c r="P14" i="7"/>
  <c r="R14" i="7"/>
  <c r="T14" i="7"/>
  <c r="H13" i="7"/>
  <c r="M13" i="7"/>
  <c r="P13" i="7"/>
  <c r="R13" i="7"/>
  <c r="T13" i="7"/>
  <c r="H12" i="7"/>
  <c r="M12" i="7"/>
  <c r="P12" i="7"/>
  <c r="R12" i="7"/>
  <c r="T12" i="7"/>
  <c r="H11" i="7"/>
  <c r="M11" i="7"/>
  <c r="P11" i="7"/>
  <c r="R11" i="7"/>
  <c r="T11" i="7"/>
  <c r="H10" i="7"/>
  <c r="M10" i="7"/>
  <c r="P10" i="7"/>
  <c r="R10" i="7"/>
  <c r="T10" i="7"/>
  <c r="H9" i="7"/>
  <c r="M9" i="7"/>
  <c r="P9" i="7"/>
  <c r="R9" i="7"/>
  <c r="T9" i="7"/>
  <c r="AA19" i="13" l="1"/>
  <c r="Z19" i="13"/>
  <c r="Y19" i="13"/>
  <c r="T19" i="13"/>
  <c r="S19" i="13"/>
  <c r="R19" i="13"/>
  <c r="M15" i="13"/>
  <c r="I14" i="13"/>
  <c r="H14" i="13"/>
  <c r="D8" i="13"/>
  <c r="AQ48" i="14"/>
  <c r="AM48" i="14"/>
  <c r="AI48" i="14"/>
  <c r="AQ47" i="14"/>
  <c r="AM47" i="14"/>
  <c r="AI47" i="14"/>
  <c r="AQ46" i="14"/>
  <c r="AM46" i="14"/>
  <c r="AI46" i="14"/>
  <c r="AQ45" i="14"/>
  <c r="AM45" i="14"/>
  <c r="AI45" i="14"/>
  <c r="AQ44" i="14"/>
  <c r="AM44" i="14"/>
  <c r="AI44" i="14"/>
  <c r="AQ43" i="14"/>
  <c r="AM43" i="14"/>
  <c r="AI43" i="14"/>
  <c r="AQ42" i="14"/>
  <c r="AM42" i="14"/>
  <c r="AI42" i="14"/>
  <c r="AM41" i="14"/>
  <c r="AI41" i="14"/>
  <c r="AQ40" i="14"/>
  <c r="AM40" i="14"/>
  <c r="AI40" i="14"/>
  <c r="AQ39" i="14"/>
  <c r="AM39" i="14"/>
  <c r="AI39" i="14"/>
  <c r="AM38" i="14"/>
  <c r="AI38" i="14"/>
  <c r="AM37" i="14"/>
  <c r="AI37" i="14"/>
  <c r="W37" i="14"/>
  <c r="S37" i="14"/>
  <c r="AQ36" i="14"/>
  <c r="AM36" i="14"/>
  <c r="AI36" i="14"/>
  <c r="AQ35" i="14"/>
  <c r="AM35" i="14"/>
  <c r="AI35" i="14"/>
  <c r="W35" i="14"/>
  <c r="S35" i="14"/>
  <c r="AQ34" i="14"/>
  <c r="AM34" i="14"/>
  <c r="AI34" i="14"/>
  <c r="AA34" i="14"/>
  <c r="W34" i="14"/>
  <c r="S34" i="14"/>
  <c r="AQ33" i="14"/>
  <c r="AM33" i="14"/>
  <c r="AI33" i="14"/>
  <c r="AA33" i="14"/>
  <c r="W33" i="14"/>
  <c r="S33" i="14"/>
  <c r="AQ32" i="14"/>
  <c r="AM32" i="14"/>
  <c r="AI32" i="14"/>
  <c r="AA32" i="14"/>
  <c r="W32" i="14"/>
  <c r="S32" i="14"/>
  <c r="AA31" i="14"/>
  <c r="W31" i="14"/>
  <c r="S31" i="14"/>
  <c r="AA30" i="14"/>
  <c r="W30" i="14"/>
  <c r="S30" i="14"/>
  <c r="AA29" i="14"/>
  <c r="W29" i="14"/>
  <c r="S29" i="14"/>
  <c r="AA28" i="14"/>
  <c r="W28" i="14"/>
  <c r="S28" i="14"/>
  <c r="AA27" i="14"/>
  <c r="W27" i="14"/>
  <c r="S27" i="14"/>
  <c r="AQ25" i="14"/>
  <c r="AM25" i="14"/>
  <c r="AI25" i="14"/>
  <c r="AQ24" i="14"/>
  <c r="AM24" i="14"/>
  <c r="AI24" i="14"/>
  <c r="AQ23" i="14"/>
  <c r="AM23" i="14"/>
  <c r="AI23" i="14"/>
  <c r="AQ22" i="14"/>
  <c r="AM22" i="14"/>
  <c r="AI22" i="14"/>
  <c r="AQ21" i="14"/>
  <c r="AM21" i="14"/>
  <c r="AI21" i="14"/>
  <c r="AQ20" i="14"/>
  <c r="AM20" i="14"/>
  <c r="AI20" i="14"/>
  <c r="AQ19" i="14"/>
  <c r="AM19" i="14"/>
  <c r="AI19" i="14"/>
  <c r="AA19" i="14"/>
  <c r="W19" i="14"/>
  <c r="S19" i="14"/>
  <c r="K19" i="14"/>
  <c r="G19" i="14"/>
  <c r="C19" i="14"/>
  <c r="AM18" i="14"/>
  <c r="AI18" i="14"/>
  <c r="AQ17" i="14"/>
  <c r="AM17" i="14"/>
  <c r="AI17" i="14"/>
  <c r="AA17" i="14"/>
  <c r="W17" i="14"/>
  <c r="S17" i="14"/>
  <c r="K17" i="14"/>
  <c r="G17" i="14"/>
  <c r="C17" i="14"/>
  <c r="AQ16" i="14"/>
  <c r="AM16" i="14"/>
  <c r="AI16" i="14"/>
  <c r="AA16" i="14"/>
  <c r="W16" i="14"/>
  <c r="S16" i="14"/>
  <c r="K16" i="14"/>
  <c r="G16" i="14"/>
  <c r="C16" i="14"/>
  <c r="AM15" i="14"/>
  <c r="AI15" i="14"/>
  <c r="AA15" i="14"/>
  <c r="W15" i="14"/>
  <c r="S15" i="14"/>
  <c r="AM14" i="14"/>
  <c r="AI14" i="14"/>
  <c r="AA14" i="14"/>
  <c r="W14" i="14"/>
  <c r="S14" i="14"/>
  <c r="AQ13" i="14"/>
  <c r="AM13" i="14"/>
  <c r="AI13" i="14"/>
  <c r="AA13" i="14"/>
  <c r="W13" i="14"/>
  <c r="S13" i="14"/>
  <c r="AQ12" i="14"/>
  <c r="AM12" i="14"/>
  <c r="AI12" i="14"/>
  <c r="AA12" i="14"/>
  <c r="W12" i="14"/>
  <c r="S12" i="14"/>
  <c r="AQ11" i="14"/>
  <c r="AM11" i="14"/>
  <c r="AI11" i="14"/>
  <c r="AA11" i="14"/>
  <c r="W11" i="14"/>
  <c r="S11" i="14"/>
  <c r="K11" i="14"/>
  <c r="G11" i="14"/>
  <c r="C11" i="14"/>
  <c r="AQ10" i="14"/>
  <c r="AM10" i="14"/>
  <c r="AI10" i="14"/>
  <c r="AA10" i="14"/>
  <c r="W10" i="14"/>
  <c r="S10" i="14"/>
  <c r="AQ9" i="14"/>
  <c r="AM9" i="14"/>
  <c r="AI9" i="14"/>
  <c r="AA9" i="14"/>
  <c r="W9" i="14"/>
  <c r="S9" i="14"/>
  <c r="K9" i="14"/>
  <c r="G9" i="14"/>
  <c r="C9" i="14"/>
  <c r="K8" i="14"/>
  <c r="G8" i="14"/>
  <c r="C8" i="14"/>
  <c r="CJ5" i="11"/>
  <c r="CI5" i="11"/>
  <c r="CH5" i="11"/>
  <c r="CF5" i="11"/>
  <c r="CE5" i="11"/>
  <c r="CD5" i="11"/>
  <c r="CC5" i="11"/>
  <c r="CB5" i="11"/>
  <c r="CA5" i="11"/>
  <c r="BY5" i="11"/>
  <c r="BX5" i="11"/>
  <c r="BW5" i="11"/>
  <c r="BV5" i="11"/>
  <c r="BU5" i="11"/>
  <c r="BT5" i="11"/>
  <c r="BS5" i="11"/>
  <c r="BR5" i="11"/>
  <c r="BQ5" i="11"/>
  <c r="BP5" i="11"/>
  <c r="BO5" i="11"/>
  <c r="BN5" i="11"/>
  <c r="BM5" i="11"/>
  <c r="BL5" i="11"/>
  <c r="BK5" i="11"/>
  <c r="BJ5" i="11"/>
  <c r="BH5" i="11"/>
  <c r="BG5" i="11"/>
  <c r="BF5" i="11"/>
  <c r="BE5" i="1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O5" i="11"/>
  <c r="N5" i="11"/>
  <c r="M5" i="11"/>
  <c r="L5" i="11"/>
  <c r="CG7" i="11"/>
  <c r="BZ7" i="11"/>
  <c r="CK7" i="11"/>
  <c r="CK5" i="11" s="1"/>
  <c r="BI7" i="11"/>
  <c r="L3" i="11" l="1"/>
  <c r="O13" i="2"/>
  <c r="CM7" i="11" l="1"/>
  <c r="CM5" i="11" s="1"/>
  <c r="G13" i="2" l="1"/>
  <c r="B13" i="2"/>
  <c r="M8" i="7" l="1"/>
  <c r="P8" i="7" l="1"/>
  <c r="H8" i="7"/>
  <c r="B7" i="2" l="1"/>
  <c r="B8" i="2"/>
  <c r="B10" i="2"/>
  <c r="B6" i="2"/>
  <c r="B9" i="2"/>
  <c r="B10" i="12"/>
  <c r="B9" i="12"/>
  <c r="B8" i="12"/>
  <c r="B6" i="12"/>
  <c r="B5" i="12"/>
  <c r="B4" i="12"/>
  <c r="B3" i="12"/>
  <c r="H13" i="2" l="1"/>
  <c r="C13" i="2"/>
  <c r="CI4" i="11" l="1"/>
  <c r="C4" i="11"/>
  <c r="C3" i="11"/>
  <c r="D4" i="7"/>
  <c r="D3" i="7"/>
  <c r="B7" i="4" l="1"/>
  <c r="B7" i="12" s="1"/>
  <c r="R8" i="7"/>
  <c r="T8" i="7"/>
  <c r="J17" i="4" l="1"/>
  <c r="J16" i="4"/>
  <c r="J15" i="4"/>
  <c r="I17" i="4"/>
  <c r="I16" i="4"/>
  <c r="I15" i="4"/>
  <c r="A6" i="7"/>
  <c r="B8" i="11" l="1"/>
  <c r="E13" i="11"/>
  <c r="D14" i="11"/>
  <c r="C15" i="11"/>
  <c r="B17" i="11"/>
  <c r="E22" i="11"/>
  <c r="D23" i="11"/>
  <c r="C24" i="11"/>
  <c r="B25" i="11"/>
  <c r="E30" i="11"/>
  <c r="D31" i="11"/>
  <c r="C32" i="11"/>
  <c r="B33" i="11"/>
  <c r="E38" i="11"/>
  <c r="D39" i="11"/>
  <c r="C40" i="11"/>
  <c r="B41" i="11"/>
  <c r="E46" i="11"/>
  <c r="D47" i="11"/>
  <c r="C48" i="11"/>
  <c r="B49" i="11"/>
  <c r="E54" i="11"/>
  <c r="D55" i="11"/>
  <c r="C56" i="11"/>
  <c r="B57" i="11"/>
  <c r="E62" i="11"/>
  <c r="D63" i="11"/>
  <c r="C64" i="11"/>
  <c r="B65" i="11"/>
  <c r="E70" i="11"/>
  <c r="D71" i="11"/>
  <c r="C72" i="11"/>
  <c r="B73" i="11"/>
  <c r="E78" i="11"/>
  <c r="D79" i="11"/>
  <c r="C80" i="11"/>
  <c r="B81" i="11"/>
  <c r="E86" i="11"/>
  <c r="D87" i="11"/>
  <c r="C88" i="11"/>
  <c r="B89" i="11"/>
  <c r="E95" i="11"/>
  <c r="D96" i="11"/>
  <c r="C97" i="11"/>
  <c r="B99" i="11"/>
  <c r="E105" i="11"/>
  <c r="D106" i="11"/>
  <c r="C107" i="11"/>
  <c r="B108" i="11"/>
  <c r="E113" i="11"/>
  <c r="D114" i="11"/>
  <c r="C115" i="11"/>
  <c r="B116" i="11"/>
  <c r="E121" i="11"/>
  <c r="D123" i="11"/>
  <c r="C124" i="11"/>
  <c r="B125" i="11"/>
  <c r="E130" i="11"/>
  <c r="D131" i="11"/>
  <c r="C132" i="11"/>
  <c r="B133" i="11"/>
  <c r="C8" i="11"/>
  <c r="B9" i="11"/>
  <c r="E14" i="11"/>
  <c r="D15" i="11"/>
  <c r="C17" i="11"/>
  <c r="B18" i="11"/>
  <c r="E23" i="11"/>
  <c r="D24" i="11"/>
  <c r="C25" i="11"/>
  <c r="B26" i="11"/>
  <c r="E31" i="11"/>
  <c r="D32" i="11"/>
  <c r="C33" i="11"/>
  <c r="B34" i="11"/>
  <c r="E39" i="11"/>
  <c r="D40" i="11"/>
  <c r="C41" i="11"/>
  <c r="B42" i="11"/>
  <c r="E47" i="11"/>
  <c r="D48" i="11"/>
  <c r="C49" i="11"/>
  <c r="B50" i="11"/>
  <c r="E55" i="11"/>
  <c r="D56" i="11"/>
  <c r="C57" i="11"/>
  <c r="B58" i="11"/>
  <c r="E63" i="11"/>
  <c r="D64" i="11"/>
  <c r="C65" i="11"/>
  <c r="B66" i="11"/>
  <c r="E71" i="11"/>
  <c r="D72" i="11"/>
  <c r="C73" i="11"/>
  <c r="B74" i="11"/>
  <c r="E79" i="11"/>
  <c r="D80" i="11"/>
  <c r="C81" i="11"/>
  <c r="B82" i="11"/>
  <c r="E87" i="11"/>
  <c r="D88" i="11"/>
  <c r="C89" i="11"/>
  <c r="B90" i="11"/>
  <c r="E96" i="11"/>
  <c r="D97" i="11"/>
  <c r="C99" i="11"/>
  <c r="B100" i="11"/>
  <c r="E106" i="11"/>
  <c r="D107" i="11"/>
  <c r="C108" i="11"/>
  <c r="B109" i="11"/>
  <c r="E114" i="11"/>
  <c r="D115" i="11"/>
  <c r="C116" i="11"/>
  <c r="B117" i="11"/>
  <c r="E123" i="11"/>
  <c r="D124" i="11"/>
  <c r="C125" i="11"/>
  <c r="B126" i="11"/>
  <c r="E131" i="11"/>
  <c r="D132" i="11"/>
  <c r="C133" i="11"/>
  <c r="B134" i="11"/>
  <c r="D8" i="11"/>
  <c r="C9" i="11"/>
  <c r="B10" i="11"/>
  <c r="E15" i="11"/>
  <c r="D17" i="11"/>
  <c r="C18" i="11"/>
  <c r="B19" i="11"/>
  <c r="E24" i="11"/>
  <c r="D25" i="11"/>
  <c r="C26" i="11"/>
  <c r="B27" i="11"/>
  <c r="E32" i="11"/>
  <c r="D33" i="11"/>
  <c r="C34" i="11"/>
  <c r="B35" i="11"/>
  <c r="E40" i="11"/>
  <c r="D41" i="11"/>
  <c r="C42" i="11"/>
  <c r="B43" i="11"/>
  <c r="E48" i="11"/>
  <c r="D49" i="11"/>
  <c r="C50" i="11"/>
  <c r="B51" i="11"/>
  <c r="E56" i="11"/>
  <c r="D57" i="11"/>
  <c r="C58" i="11"/>
  <c r="B59" i="11"/>
  <c r="E64" i="11"/>
  <c r="D65" i="11"/>
  <c r="C66" i="11"/>
  <c r="B67" i="11"/>
  <c r="E72" i="11"/>
  <c r="D73" i="11"/>
  <c r="C74" i="11"/>
  <c r="B75" i="11"/>
  <c r="E80" i="11"/>
  <c r="D81" i="11"/>
  <c r="C82" i="11"/>
  <c r="B83" i="11"/>
  <c r="E88" i="11"/>
  <c r="D89" i="11"/>
  <c r="C90" i="11"/>
  <c r="B91" i="11"/>
  <c r="E97" i="11"/>
  <c r="D99" i="11"/>
  <c r="C100" i="11"/>
  <c r="B101" i="11"/>
  <c r="E107" i="11"/>
  <c r="D108" i="11"/>
  <c r="C109" i="11"/>
  <c r="B110" i="11"/>
  <c r="E115" i="11"/>
  <c r="D116" i="11"/>
  <c r="C117" i="11"/>
  <c r="B118" i="11"/>
  <c r="E124" i="11"/>
  <c r="D125" i="11"/>
  <c r="C126" i="11"/>
  <c r="B127" i="11"/>
  <c r="E132" i="11"/>
  <c r="D133" i="11"/>
  <c r="C134" i="11"/>
  <c r="B135" i="11"/>
  <c r="E141" i="11"/>
  <c r="E8" i="11"/>
  <c r="E9" i="11"/>
  <c r="D10" i="11"/>
  <c r="C11" i="11"/>
  <c r="B12" i="11"/>
  <c r="E18" i="11"/>
  <c r="D19" i="11"/>
  <c r="C20" i="11"/>
  <c r="B21" i="11"/>
  <c r="E26" i="11"/>
  <c r="D27" i="11"/>
  <c r="C28" i="11"/>
  <c r="B29" i="11"/>
  <c r="E34" i="11"/>
  <c r="D35" i="11"/>
  <c r="C36" i="11"/>
  <c r="B37" i="11"/>
  <c r="E42" i="11"/>
  <c r="D43" i="11"/>
  <c r="C44" i="11"/>
  <c r="B45" i="11"/>
  <c r="E50" i="11"/>
  <c r="D51" i="11"/>
  <c r="C52" i="11"/>
  <c r="B53" i="11"/>
  <c r="E58" i="11"/>
  <c r="D59" i="11"/>
  <c r="C60" i="11"/>
  <c r="B61" i="11"/>
  <c r="E66" i="11"/>
  <c r="D67" i="11"/>
  <c r="C68" i="11"/>
  <c r="B69" i="11"/>
  <c r="E74" i="11"/>
  <c r="D75" i="11"/>
  <c r="C76" i="11"/>
  <c r="B77" i="11"/>
  <c r="E82" i="11"/>
  <c r="D83" i="11"/>
  <c r="C84" i="11"/>
  <c r="B85" i="11"/>
  <c r="E90" i="11"/>
  <c r="D91" i="11"/>
  <c r="C93" i="11"/>
  <c r="B94" i="11"/>
  <c r="E100" i="11"/>
  <c r="D101" i="11"/>
  <c r="C103" i="11"/>
  <c r="B104" i="11"/>
  <c r="E109" i="11"/>
  <c r="D110" i="11"/>
  <c r="C111" i="11"/>
  <c r="B112" i="11"/>
  <c r="E117" i="11"/>
  <c r="D118" i="11"/>
  <c r="C119" i="11"/>
  <c r="B120" i="11"/>
  <c r="E126" i="11"/>
  <c r="D127" i="11"/>
  <c r="C128" i="11"/>
  <c r="B129" i="11"/>
  <c r="E134" i="11"/>
  <c r="D135" i="11"/>
  <c r="C136" i="11"/>
  <c r="B138" i="11"/>
  <c r="E10" i="11"/>
  <c r="D11" i="11"/>
  <c r="C12" i="11"/>
  <c r="B13" i="11"/>
  <c r="E19" i="11"/>
  <c r="D20" i="11"/>
  <c r="C21" i="11"/>
  <c r="B22" i="11"/>
  <c r="E27" i="11"/>
  <c r="D28" i="11"/>
  <c r="C29" i="11"/>
  <c r="B30" i="11"/>
  <c r="E35" i="11"/>
  <c r="D36" i="11"/>
  <c r="C37" i="11"/>
  <c r="B38" i="11"/>
  <c r="E43" i="11"/>
  <c r="D44" i="11"/>
  <c r="C45" i="11"/>
  <c r="B46" i="11"/>
  <c r="E51" i="11"/>
  <c r="D52" i="11"/>
  <c r="C53" i="11"/>
  <c r="B54" i="11"/>
  <c r="E59" i="11"/>
  <c r="D60" i="11"/>
  <c r="C61" i="11"/>
  <c r="B62" i="11"/>
  <c r="E67" i="11"/>
  <c r="D68" i="11"/>
  <c r="C69" i="11"/>
  <c r="B70" i="11"/>
  <c r="E75" i="11"/>
  <c r="D76" i="11"/>
  <c r="C77" i="11"/>
  <c r="B78" i="11"/>
  <c r="E83" i="11"/>
  <c r="D84" i="11"/>
  <c r="C85" i="11"/>
  <c r="B86" i="11"/>
  <c r="E91" i="11"/>
  <c r="D93" i="11"/>
  <c r="C94" i="11"/>
  <c r="B95" i="11"/>
  <c r="E101" i="11"/>
  <c r="D103" i="11"/>
  <c r="C104" i="11"/>
  <c r="B105" i="11"/>
  <c r="E110" i="11"/>
  <c r="D111" i="11"/>
  <c r="C112" i="11"/>
  <c r="B113" i="11"/>
  <c r="E118" i="11"/>
  <c r="D119" i="11"/>
  <c r="C120" i="11"/>
  <c r="B121" i="11"/>
  <c r="E127" i="11"/>
  <c r="D128" i="11"/>
  <c r="C129" i="11"/>
  <c r="B130" i="11"/>
  <c r="E135" i="11"/>
  <c r="D136" i="11"/>
  <c r="C138" i="11"/>
  <c r="B139" i="11"/>
  <c r="E144" i="11"/>
  <c r="D145" i="11"/>
  <c r="C146" i="11"/>
  <c r="E11" i="11"/>
  <c r="D12" i="11"/>
  <c r="C13" i="11"/>
  <c r="B14" i="11"/>
  <c r="E20" i="11"/>
  <c r="D21" i="11"/>
  <c r="C22" i="11"/>
  <c r="B23" i="11"/>
  <c r="E28" i="11"/>
  <c r="D29" i="11"/>
  <c r="C30" i="11"/>
  <c r="B31" i="11"/>
  <c r="E36" i="11"/>
  <c r="D37" i="11"/>
  <c r="C38" i="11"/>
  <c r="B39" i="11"/>
  <c r="E44" i="11"/>
  <c r="D45" i="11"/>
  <c r="C46" i="11"/>
  <c r="B47" i="11"/>
  <c r="E52" i="11"/>
  <c r="D53" i="11"/>
  <c r="C54" i="11"/>
  <c r="B55" i="11"/>
  <c r="E60" i="11"/>
  <c r="D61" i="11"/>
  <c r="C62" i="11"/>
  <c r="B63" i="11"/>
  <c r="E68" i="11"/>
  <c r="D69" i="11"/>
  <c r="C70" i="11"/>
  <c r="B71" i="11"/>
  <c r="E76" i="11"/>
  <c r="D77" i="11"/>
  <c r="C78" i="11"/>
  <c r="B79" i="11"/>
  <c r="E84" i="11"/>
  <c r="D85" i="11"/>
  <c r="C86" i="11"/>
  <c r="B87" i="11"/>
  <c r="E93" i="11"/>
  <c r="D94" i="11"/>
  <c r="C95" i="11"/>
  <c r="B96" i="11"/>
  <c r="E103" i="11"/>
  <c r="D104" i="11"/>
  <c r="C105" i="11"/>
  <c r="B106" i="11"/>
  <c r="E111" i="11"/>
  <c r="D112" i="11"/>
  <c r="C113" i="11"/>
  <c r="B114" i="11"/>
  <c r="E119" i="11"/>
  <c r="D120" i="11"/>
  <c r="C121" i="11"/>
  <c r="B123" i="11"/>
  <c r="E128" i="11"/>
  <c r="D129" i="11"/>
  <c r="C130" i="11"/>
  <c r="B131" i="11"/>
  <c r="E136" i="11"/>
  <c r="D138" i="11"/>
  <c r="C139" i="11"/>
  <c r="B140" i="11"/>
  <c r="E145" i="11"/>
  <c r="D146" i="11"/>
  <c r="C148" i="11"/>
  <c r="B149" i="11"/>
  <c r="E12" i="11"/>
  <c r="D13" i="11"/>
  <c r="C14" i="11"/>
  <c r="B15" i="11"/>
  <c r="E21" i="11"/>
  <c r="D22" i="11"/>
  <c r="C23" i="11"/>
  <c r="B24" i="11"/>
  <c r="E29" i="11"/>
  <c r="D30" i="11"/>
  <c r="C31" i="11"/>
  <c r="B32" i="11"/>
  <c r="E37" i="11"/>
  <c r="D38" i="11"/>
  <c r="C39" i="11"/>
  <c r="B40" i="11"/>
  <c r="E45" i="11"/>
  <c r="D46" i="11"/>
  <c r="C47" i="11"/>
  <c r="B48" i="11"/>
  <c r="E53" i="11"/>
  <c r="D54" i="11"/>
  <c r="C55" i="11"/>
  <c r="B56" i="11"/>
  <c r="E61" i="11"/>
  <c r="D62" i="11"/>
  <c r="C63" i="11"/>
  <c r="B64" i="11"/>
  <c r="E69" i="11"/>
  <c r="D70" i="11"/>
  <c r="C71" i="11"/>
  <c r="B72" i="11"/>
  <c r="E77" i="11"/>
  <c r="D78" i="11"/>
  <c r="C79" i="11"/>
  <c r="B80" i="11"/>
  <c r="E85" i="11"/>
  <c r="D86" i="11"/>
  <c r="C87" i="11"/>
  <c r="B88" i="11"/>
  <c r="E94" i="11"/>
  <c r="D95" i="11"/>
  <c r="C96" i="11"/>
  <c r="B97" i="11"/>
  <c r="E104" i="11"/>
  <c r="D105" i="11"/>
  <c r="C106" i="11"/>
  <c r="B107" i="11"/>
  <c r="E112" i="11"/>
  <c r="D113" i="11"/>
  <c r="C114" i="11"/>
  <c r="B115" i="11"/>
  <c r="E120" i="11"/>
  <c r="D121" i="11"/>
  <c r="C123" i="11"/>
  <c r="B124" i="11"/>
  <c r="E129" i="11"/>
  <c r="D130" i="11"/>
  <c r="C131" i="11"/>
  <c r="B132" i="11"/>
  <c r="B11" i="11"/>
  <c r="E17" i="11"/>
  <c r="B20" i="11"/>
  <c r="E25" i="11"/>
  <c r="B28" i="11"/>
  <c r="E33" i="11"/>
  <c r="B36" i="11"/>
  <c r="E41" i="11"/>
  <c r="B44" i="11"/>
  <c r="E49" i="11"/>
  <c r="B52" i="11"/>
  <c r="E57" i="11"/>
  <c r="B60" i="11"/>
  <c r="E65" i="11"/>
  <c r="B68" i="11"/>
  <c r="E73" i="11"/>
  <c r="C91" i="11"/>
  <c r="E116" i="11"/>
  <c r="C127" i="11"/>
  <c r="E153" i="11"/>
  <c r="D154" i="11"/>
  <c r="C155" i="11"/>
  <c r="B156" i="11"/>
  <c r="C83" i="11"/>
  <c r="D100" i="11"/>
  <c r="B111" i="11"/>
  <c r="D134" i="11"/>
  <c r="E138" i="11"/>
  <c r="C75" i="11"/>
  <c r="E108" i="11"/>
  <c r="C118" i="11"/>
  <c r="B150" i="11"/>
  <c r="E155" i="11"/>
  <c r="D156" i="11"/>
  <c r="C157" i="11"/>
  <c r="B158" i="11"/>
  <c r="E163" i="11"/>
  <c r="D164" i="11"/>
  <c r="C165" i="11"/>
  <c r="B167" i="11"/>
  <c r="E172" i="11"/>
  <c r="D173" i="11"/>
  <c r="C174" i="11"/>
  <c r="B175" i="11"/>
  <c r="E181" i="11"/>
  <c r="D182" i="11"/>
  <c r="C183" i="11"/>
  <c r="B184" i="11"/>
  <c r="E189" i="11"/>
  <c r="D191" i="11"/>
  <c r="C192" i="11"/>
  <c r="B193" i="11"/>
  <c r="E198" i="11"/>
  <c r="D199" i="11"/>
  <c r="C200" i="11"/>
  <c r="B201" i="11"/>
  <c r="B202" i="11"/>
  <c r="E207" i="11"/>
  <c r="D208" i="11"/>
  <c r="C210" i="11"/>
  <c r="B211" i="11"/>
  <c r="E216" i="11"/>
  <c r="D218" i="11"/>
  <c r="C219" i="11"/>
  <c r="B220" i="11"/>
  <c r="E226" i="11"/>
  <c r="D227" i="11"/>
  <c r="C228" i="11"/>
  <c r="B229" i="11"/>
  <c r="E234" i="11"/>
  <c r="D235" i="11"/>
  <c r="C236" i="11"/>
  <c r="B237" i="11"/>
  <c r="E242" i="11"/>
  <c r="D243" i="11"/>
  <c r="C245" i="11"/>
  <c r="B246" i="11"/>
  <c r="E251" i="11"/>
  <c r="D253" i="11"/>
  <c r="C254" i="11"/>
  <c r="B255" i="11"/>
  <c r="E260" i="11"/>
  <c r="D261" i="11"/>
  <c r="C262" i="11"/>
  <c r="C10" i="11"/>
  <c r="C19" i="11"/>
  <c r="C27" i="11"/>
  <c r="C35" i="11"/>
  <c r="C43" i="11"/>
  <c r="C51" i="11"/>
  <c r="C59" i="11"/>
  <c r="C67" i="11"/>
  <c r="D90" i="11"/>
  <c r="B103" i="11"/>
  <c r="D126" i="11"/>
  <c r="B136" i="11"/>
  <c r="B141" i="11"/>
  <c r="B142" i="11"/>
  <c r="B148" i="11"/>
  <c r="C149" i="11"/>
  <c r="C150" i="11"/>
  <c r="B151" i="11"/>
  <c r="E156" i="11"/>
  <c r="D157" i="11"/>
  <c r="C158" i="11"/>
  <c r="B159" i="11"/>
  <c r="E164" i="11"/>
  <c r="D165" i="11"/>
  <c r="C167" i="11"/>
  <c r="B168" i="11"/>
  <c r="E173" i="11"/>
  <c r="D174" i="11"/>
  <c r="C175" i="11"/>
  <c r="B176" i="11"/>
  <c r="E182" i="11"/>
  <c r="D183" i="11"/>
  <c r="C184" i="11"/>
  <c r="B185" i="11"/>
  <c r="E191" i="11"/>
  <c r="D192" i="11"/>
  <c r="C193" i="11"/>
  <c r="B194" i="11"/>
  <c r="E199" i="11"/>
  <c r="D200" i="11"/>
  <c r="C201" i="11"/>
  <c r="C202" i="11"/>
  <c r="B203" i="11"/>
  <c r="E208" i="11"/>
  <c r="D210" i="11"/>
  <c r="C211" i="11"/>
  <c r="B212" i="11"/>
  <c r="E218" i="11"/>
  <c r="D219" i="11"/>
  <c r="C220" i="11"/>
  <c r="B221" i="11"/>
  <c r="E227" i="11"/>
  <c r="D228" i="11"/>
  <c r="C229" i="11"/>
  <c r="B230" i="11"/>
  <c r="E235" i="11"/>
  <c r="D236" i="11"/>
  <c r="C237" i="11"/>
  <c r="B238" i="11"/>
  <c r="E243" i="11"/>
  <c r="D245" i="11"/>
  <c r="C246" i="11"/>
  <c r="B247" i="11"/>
  <c r="E253" i="11"/>
  <c r="D254" i="11"/>
  <c r="C255" i="11"/>
  <c r="B256" i="11"/>
  <c r="E261" i="11"/>
  <c r="D262" i="11"/>
  <c r="C263" i="11"/>
  <c r="B264" i="11"/>
  <c r="D82" i="11"/>
  <c r="E99" i="11"/>
  <c r="C110" i="11"/>
  <c r="E133" i="11"/>
  <c r="C140" i="11"/>
  <c r="C141" i="11"/>
  <c r="C142" i="11"/>
  <c r="B143" i="11"/>
  <c r="B146" i="11"/>
  <c r="D148" i="11"/>
  <c r="D149" i="11"/>
  <c r="D150" i="11"/>
  <c r="D9" i="11"/>
  <c r="D18" i="11"/>
  <c r="D26" i="11"/>
  <c r="D74" i="11"/>
  <c r="B93" i="11"/>
  <c r="D117" i="11"/>
  <c r="B128" i="11"/>
  <c r="D140" i="11"/>
  <c r="D141" i="11"/>
  <c r="D142" i="11"/>
  <c r="C143" i="11"/>
  <c r="B144" i="11"/>
  <c r="B145" i="11"/>
  <c r="E146" i="11"/>
  <c r="E148" i="11"/>
  <c r="E149" i="11"/>
  <c r="E150" i="11"/>
  <c r="D151" i="11"/>
  <c r="C152" i="11"/>
  <c r="B153" i="11"/>
  <c r="E158" i="11"/>
  <c r="D159" i="11"/>
  <c r="C160" i="11"/>
  <c r="B161" i="11"/>
  <c r="D34" i="11"/>
  <c r="D42" i="11"/>
  <c r="D50" i="11"/>
  <c r="D58" i="11"/>
  <c r="D66" i="11"/>
  <c r="B84" i="11"/>
  <c r="E89" i="11"/>
  <c r="C101" i="11"/>
  <c r="E125" i="11"/>
  <c r="C135" i="11"/>
  <c r="D139" i="11"/>
  <c r="E140" i="11"/>
  <c r="E142" i="11"/>
  <c r="D143" i="11"/>
  <c r="C144" i="11"/>
  <c r="C145" i="11"/>
  <c r="E151" i="11"/>
  <c r="D152" i="11"/>
  <c r="C153" i="11"/>
  <c r="B154" i="11"/>
  <c r="E159" i="11"/>
  <c r="D160" i="11"/>
  <c r="C161" i="11"/>
  <c r="B162" i="11"/>
  <c r="E168" i="11"/>
  <c r="D169" i="11"/>
  <c r="C170" i="11"/>
  <c r="B171" i="11"/>
  <c r="E176" i="11"/>
  <c r="D177" i="11"/>
  <c r="C179" i="11"/>
  <c r="B180" i="11"/>
  <c r="E185" i="11"/>
  <c r="D186" i="11"/>
  <c r="C187" i="11"/>
  <c r="B188" i="11"/>
  <c r="E194" i="11"/>
  <c r="D195" i="11"/>
  <c r="C196" i="11"/>
  <c r="B197" i="11"/>
  <c r="E203" i="11"/>
  <c r="D204" i="11"/>
  <c r="C205" i="11"/>
  <c r="B206" i="11"/>
  <c r="E212" i="11"/>
  <c r="D213" i="11"/>
  <c r="C214" i="11"/>
  <c r="B215" i="11"/>
  <c r="E221" i="11"/>
  <c r="D222" i="11"/>
  <c r="C223" i="11"/>
  <c r="B225" i="11"/>
  <c r="E230" i="11"/>
  <c r="D231" i="11"/>
  <c r="C232" i="11"/>
  <c r="B233" i="11"/>
  <c r="E238" i="11"/>
  <c r="D239" i="11"/>
  <c r="C240" i="11"/>
  <c r="B241" i="11"/>
  <c r="E247" i="11"/>
  <c r="D248" i="11"/>
  <c r="C249" i="11"/>
  <c r="B250" i="11"/>
  <c r="E256" i="11"/>
  <c r="B76" i="11"/>
  <c r="E81" i="11"/>
  <c r="D109" i="11"/>
  <c r="B119" i="11"/>
  <c r="E139" i="11"/>
  <c r="E143" i="11"/>
  <c r="D144" i="11"/>
  <c r="E152" i="11"/>
  <c r="D153" i="11"/>
  <c r="C154" i="11"/>
  <c r="B155" i="11"/>
  <c r="E160" i="11"/>
  <c r="D161" i="11"/>
  <c r="C162" i="11"/>
  <c r="B163" i="11"/>
  <c r="E169" i="11"/>
  <c r="D170" i="11"/>
  <c r="C171" i="11"/>
  <c r="B172" i="11"/>
  <c r="E177" i="11"/>
  <c r="D179" i="11"/>
  <c r="C180" i="11"/>
  <c r="B181" i="11"/>
  <c r="E186" i="11"/>
  <c r="D187" i="11"/>
  <c r="C188" i="11"/>
  <c r="B189" i="11"/>
  <c r="E195" i="11"/>
  <c r="D196" i="11"/>
  <c r="C197" i="11"/>
  <c r="B198" i="11"/>
  <c r="E204" i="11"/>
  <c r="D205" i="11"/>
  <c r="C206" i="11"/>
  <c r="B207" i="11"/>
  <c r="E213" i="11"/>
  <c r="D214" i="11"/>
  <c r="C215" i="11"/>
  <c r="B216" i="11"/>
  <c r="E222" i="11"/>
  <c r="D223" i="11"/>
  <c r="C225" i="11"/>
  <c r="B226" i="11"/>
  <c r="E231" i="11"/>
  <c r="D232" i="11"/>
  <c r="C233" i="11"/>
  <c r="B234" i="11"/>
  <c r="E239" i="11"/>
  <c r="D240" i="11"/>
  <c r="C241" i="11"/>
  <c r="B242" i="11"/>
  <c r="E248" i="11"/>
  <c r="D249" i="11"/>
  <c r="C250" i="11"/>
  <c r="B251" i="11"/>
  <c r="E257" i="11"/>
  <c r="D258" i="11"/>
  <c r="C156" i="11"/>
  <c r="C163" i="11"/>
  <c r="B169" i="11"/>
  <c r="E170" i="11"/>
  <c r="D175" i="11"/>
  <c r="C181" i="11"/>
  <c r="B186" i="11"/>
  <c r="E187" i="11"/>
  <c r="D193" i="11"/>
  <c r="C198" i="11"/>
  <c r="C203" i="11"/>
  <c r="B208" i="11"/>
  <c r="E210" i="11"/>
  <c r="D215" i="11"/>
  <c r="C221" i="11"/>
  <c r="B227" i="11"/>
  <c r="E228" i="11"/>
  <c r="D233" i="11"/>
  <c r="C238" i="11"/>
  <c r="B243" i="11"/>
  <c r="E245" i="11"/>
  <c r="D250" i="11"/>
  <c r="C256" i="11"/>
  <c r="D257" i="11"/>
  <c r="E258" i="11"/>
  <c r="D259" i="11"/>
  <c r="C260" i="11"/>
  <c r="C261" i="11"/>
  <c r="E267" i="11"/>
  <c r="D268" i="11"/>
  <c r="C269" i="11"/>
  <c r="B270" i="11"/>
  <c r="E275" i="11"/>
  <c r="D276" i="11"/>
  <c r="C277" i="11"/>
  <c r="B278" i="11"/>
  <c r="E284" i="11"/>
  <c r="D163" i="11"/>
  <c r="C169" i="11"/>
  <c r="B174" i="11"/>
  <c r="E175" i="11"/>
  <c r="D181" i="11"/>
  <c r="C186" i="11"/>
  <c r="B192" i="11"/>
  <c r="E193" i="11"/>
  <c r="D198" i="11"/>
  <c r="D203" i="11"/>
  <c r="C208" i="11"/>
  <c r="B214" i="11"/>
  <c r="E215" i="11"/>
  <c r="D221" i="11"/>
  <c r="C227" i="11"/>
  <c r="B232" i="11"/>
  <c r="E233" i="11"/>
  <c r="D238" i="11"/>
  <c r="C243" i="11"/>
  <c r="B249" i="11"/>
  <c r="E250" i="11"/>
  <c r="D256" i="11"/>
  <c r="E259" i="11"/>
  <c r="D260" i="11"/>
  <c r="E268" i="11"/>
  <c r="D269" i="11"/>
  <c r="C270" i="11"/>
  <c r="B271" i="11"/>
  <c r="E276" i="11"/>
  <c r="D277" i="11"/>
  <c r="C278" i="11"/>
  <c r="B279" i="11"/>
  <c r="E285" i="11"/>
  <c r="D286" i="11"/>
  <c r="C287" i="11"/>
  <c r="B288" i="11"/>
  <c r="E293" i="11"/>
  <c r="D294" i="11"/>
  <c r="C295" i="11"/>
  <c r="B296" i="11"/>
  <c r="E301" i="11"/>
  <c r="D302" i="11"/>
  <c r="C303" i="11"/>
  <c r="B304" i="11"/>
  <c r="C159" i="11"/>
  <c r="D162" i="11"/>
  <c r="C168" i="11"/>
  <c r="B173" i="11"/>
  <c r="E174" i="11"/>
  <c r="D180" i="11"/>
  <c r="C185" i="11"/>
  <c r="B191" i="11"/>
  <c r="E192" i="11"/>
  <c r="D197" i="11"/>
  <c r="D202" i="11"/>
  <c r="C207" i="11"/>
  <c r="B213" i="11"/>
  <c r="E214" i="11"/>
  <c r="D220" i="11"/>
  <c r="C226" i="11"/>
  <c r="B231" i="11"/>
  <c r="E232" i="11"/>
  <c r="D237" i="11"/>
  <c r="C242" i="11"/>
  <c r="B248" i="11"/>
  <c r="E249" i="11"/>
  <c r="D255" i="11"/>
  <c r="E269" i="11"/>
  <c r="D270" i="11"/>
  <c r="C271" i="11"/>
  <c r="B272" i="11"/>
  <c r="E277" i="11"/>
  <c r="D278" i="11"/>
  <c r="C279" i="11"/>
  <c r="B280" i="11"/>
  <c r="E286" i="11"/>
  <c r="D287" i="11"/>
  <c r="C288" i="11"/>
  <c r="B289" i="11"/>
  <c r="E294" i="11"/>
  <c r="D295" i="11"/>
  <c r="C296" i="11"/>
  <c r="B297" i="11"/>
  <c r="E302" i="11"/>
  <c r="D303" i="11"/>
  <c r="C304" i="11"/>
  <c r="B305" i="11"/>
  <c r="D155" i="11"/>
  <c r="E162" i="11"/>
  <c r="D168" i="11"/>
  <c r="C173" i="11"/>
  <c r="B179" i="11"/>
  <c r="E180" i="11"/>
  <c r="D185" i="11"/>
  <c r="C191" i="11"/>
  <c r="B196" i="11"/>
  <c r="E197" i="11"/>
  <c r="E202" i="11"/>
  <c r="D207" i="11"/>
  <c r="C213" i="11"/>
  <c r="B219" i="11"/>
  <c r="E220" i="11"/>
  <c r="D226" i="11"/>
  <c r="C231" i="11"/>
  <c r="B236" i="11"/>
  <c r="E237" i="11"/>
  <c r="D242" i="11"/>
  <c r="C248" i="11"/>
  <c r="B254" i="11"/>
  <c r="E255" i="11"/>
  <c r="E270" i="11"/>
  <c r="D271" i="11"/>
  <c r="C272" i="11"/>
  <c r="B273" i="11"/>
  <c r="E278" i="11"/>
  <c r="D279" i="11"/>
  <c r="C280" i="11"/>
  <c r="B281" i="11"/>
  <c r="E287" i="11"/>
  <c r="D288" i="11"/>
  <c r="C289" i="11"/>
  <c r="B290" i="11"/>
  <c r="E295" i="11"/>
  <c r="D296" i="11"/>
  <c r="C297" i="11"/>
  <c r="B298" i="11"/>
  <c r="E303" i="11"/>
  <c r="D304" i="11"/>
  <c r="C305" i="11"/>
  <c r="B152" i="11"/>
  <c r="D167" i="11"/>
  <c r="C172" i="11"/>
  <c r="B177" i="11"/>
  <c r="E179" i="11"/>
  <c r="D184" i="11"/>
  <c r="C189" i="11"/>
  <c r="B195" i="11"/>
  <c r="E196" i="11"/>
  <c r="D201" i="11"/>
  <c r="D206" i="11"/>
  <c r="C212" i="11"/>
  <c r="B218" i="11"/>
  <c r="E219" i="11"/>
  <c r="D225" i="11"/>
  <c r="C230" i="11"/>
  <c r="B235" i="11"/>
  <c r="E236" i="11"/>
  <c r="D241" i="11"/>
  <c r="C247" i="11"/>
  <c r="B253" i="11"/>
  <c r="E254" i="11"/>
  <c r="B266" i="11"/>
  <c r="E271" i="11"/>
  <c r="D272" i="11"/>
  <c r="C273" i="11"/>
  <c r="B274" i="11"/>
  <c r="E279" i="11"/>
  <c r="D280" i="11"/>
  <c r="C281" i="11"/>
  <c r="B282" i="11"/>
  <c r="E288" i="11"/>
  <c r="D289" i="11"/>
  <c r="C290" i="11"/>
  <c r="B291" i="11"/>
  <c r="E296" i="11"/>
  <c r="D297" i="11"/>
  <c r="C298" i="11"/>
  <c r="B299" i="11"/>
  <c r="E304" i="11"/>
  <c r="D305" i="11"/>
  <c r="C306" i="11"/>
  <c r="B307" i="11"/>
  <c r="D158" i="11"/>
  <c r="E161" i="11"/>
  <c r="B165" i="11"/>
  <c r="E167" i="11"/>
  <c r="D172" i="11"/>
  <c r="C177" i="11"/>
  <c r="B183" i="11"/>
  <c r="E184" i="11"/>
  <c r="D189" i="11"/>
  <c r="C195" i="11"/>
  <c r="B200" i="11"/>
  <c r="E201" i="11"/>
  <c r="B205" i="11"/>
  <c r="E206" i="11"/>
  <c r="D212" i="11"/>
  <c r="C218" i="11"/>
  <c r="B223" i="11"/>
  <c r="E225" i="11"/>
  <c r="D230" i="11"/>
  <c r="C235" i="11"/>
  <c r="B240" i="11"/>
  <c r="E241" i="11"/>
  <c r="D247" i="11"/>
  <c r="C253" i="11"/>
  <c r="B263" i="11"/>
  <c r="C264" i="11"/>
  <c r="C266" i="11"/>
  <c r="B267" i="11"/>
  <c r="E272" i="11"/>
  <c r="D273" i="11"/>
  <c r="C274" i="11"/>
  <c r="B275" i="11"/>
  <c r="E280" i="11"/>
  <c r="D281" i="11"/>
  <c r="C282" i="11"/>
  <c r="B284" i="11"/>
  <c r="E289" i="11"/>
  <c r="D290" i="11"/>
  <c r="C291" i="11"/>
  <c r="B292" i="11"/>
  <c r="E297" i="11"/>
  <c r="D298" i="11"/>
  <c r="C299" i="11"/>
  <c r="B300" i="11"/>
  <c r="E305" i="11"/>
  <c r="D306" i="11"/>
  <c r="C307" i="11"/>
  <c r="B308" i="11"/>
  <c r="E313" i="11"/>
  <c r="D314" i="11"/>
  <c r="C315" i="11"/>
  <c r="B316" i="11"/>
  <c r="E321" i="11"/>
  <c r="D322" i="11"/>
  <c r="C323" i="11"/>
  <c r="B324" i="11"/>
  <c r="E329" i="11"/>
  <c r="D330" i="11"/>
  <c r="C331" i="11"/>
  <c r="B332" i="11"/>
  <c r="E338" i="11"/>
  <c r="D339" i="11"/>
  <c r="C340" i="11"/>
  <c r="B341" i="11"/>
  <c r="C151" i="11"/>
  <c r="E154" i="11"/>
  <c r="B157" i="11"/>
  <c r="B164" i="11"/>
  <c r="E165" i="11"/>
  <c r="D171" i="11"/>
  <c r="C176" i="11"/>
  <c r="B182" i="11"/>
  <c r="E183" i="11"/>
  <c r="D188" i="11"/>
  <c r="C194" i="11"/>
  <c r="B199" i="11"/>
  <c r="E200" i="11"/>
  <c r="B204" i="11"/>
  <c r="E205" i="11"/>
  <c r="D211" i="11"/>
  <c r="C216" i="11"/>
  <c r="B222" i="11"/>
  <c r="E223" i="11"/>
  <c r="D229" i="11"/>
  <c r="C234" i="11"/>
  <c r="B239" i="11"/>
  <c r="E240" i="11"/>
  <c r="D246" i="11"/>
  <c r="C251" i="11"/>
  <c r="B257" i="11"/>
  <c r="B258" i="11"/>
  <c r="B259" i="11"/>
  <c r="B262" i="11"/>
  <c r="D263" i="11"/>
  <c r="D264" i="11"/>
  <c r="D266" i="11"/>
  <c r="C267" i="11"/>
  <c r="B268" i="11"/>
  <c r="E273" i="11"/>
  <c r="D274" i="11"/>
  <c r="C275" i="11"/>
  <c r="B276" i="11"/>
  <c r="E281" i="11"/>
  <c r="E157" i="11"/>
  <c r="B160" i="11"/>
  <c r="C164" i="11"/>
  <c r="B170" i="11"/>
  <c r="E171" i="11"/>
  <c r="D176" i="11"/>
  <c r="C182" i="11"/>
  <c r="B187" i="11"/>
  <c r="E188" i="11"/>
  <c r="D194" i="11"/>
  <c r="C199" i="11"/>
  <c r="C204" i="11"/>
  <c r="B210" i="11"/>
  <c r="E211" i="11"/>
  <c r="D216" i="11"/>
  <c r="C222" i="11"/>
  <c r="B228" i="11"/>
  <c r="E229" i="11"/>
  <c r="D234" i="11"/>
  <c r="C239" i="11"/>
  <c r="B245" i="11"/>
  <c r="E246" i="11"/>
  <c r="D251" i="11"/>
  <c r="C257" i="11"/>
  <c r="C258" i="11"/>
  <c r="C259" i="11"/>
  <c r="B260" i="11"/>
  <c r="B261" i="11"/>
  <c r="E262" i="11"/>
  <c r="E263" i="11"/>
  <c r="E264" i="11"/>
  <c r="E266" i="11"/>
  <c r="D267" i="11"/>
  <c r="C268" i="11"/>
  <c r="B269" i="11"/>
  <c r="E274" i="11"/>
  <c r="D275" i="11"/>
  <c r="C276" i="11"/>
  <c r="B277" i="11"/>
  <c r="E282" i="11"/>
  <c r="D284" i="11"/>
  <c r="C285" i="11"/>
  <c r="B286" i="11"/>
  <c r="E291" i="11"/>
  <c r="D292" i="11"/>
  <c r="C293" i="11"/>
  <c r="B294" i="11"/>
  <c r="E299" i="11"/>
  <c r="D300" i="11"/>
  <c r="C301" i="11"/>
  <c r="B302" i="11"/>
  <c r="E307" i="11"/>
  <c r="D308" i="11"/>
  <c r="C309" i="11"/>
  <c r="B310" i="11"/>
  <c r="E315" i="11"/>
  <c r="D316" i="11"/>
  <c r="C317" i="11"/>
  <c r="B318" i="11"/>
  <c r="E323" i="11"/>
  <c r="D324" i="11"/>
  <c r="C325" i="11"/>
  <c r="B326" i="11"/>
  <c r="E331" i="11"/>
  <c r="D332" i="11"/>
  <c r="C334" i="11"/>
  <c r="B335" i="11"/>
  <c r="E340" i="11"/>
  <c r="D341" i="11"/>
  <c r="C342" i="11"/>
  <c r="B343" i="11"/>
  <c r="E290" i="11"/>
  <c r="C294" i="11"/>
  <c r="B303" i="11"/>
  <c r="B311" i="11"/>
  <c r="D317" i="11"/>
  <c r="D318" i="11"/>
  <c r="D319" i="11"/>
  <c r="C320" i="11"/>
  <c r="B321" i="11"/>
  <c r="B322" i="11"/>
  <c r="B323" i="11"/>
  <c r="E324" i="11"/>
  <c r="E328" i="11"/>
  <c r="D329" i="11"/>
  <c r="E330" i="11"/>
  <c r="E348" i="11"/>
  <c r="D349" i="11"/>
  <c r="C350" i="11"/>
  <c r="B351" i="11"/>
  <c r="E356" i="11"/>
  <c r="D357" i="11"/>
  <c r="B359" i="11"/>
  <c r="D365" i="11"/>
  <c r="B367" i="11"/>
  <c r="E372" i="11"/>
  <c r="C374" i="11"/>
  <c r="E380" i="11"/>
  <c r="C382" i="11"/>
  <c r="D389" i="11"/>
  <c r="B391" i="11"/>
  <c r="E396" i="11"/>
  <c r="D397" i="11"/>
  <c r="B399" i="11"/>
  <c r="D405" i="11"/>
  <c r="C406" i="11"/>
  <c r="E397" i="11"/>
  <c r="B400" i="11"/>
  <c r="E405" i="11"/>
  <c r="B408" i="11"/>
  <c r="D399" i="11"/>
  <c r="C408" i="11"/>
  <c r="C284" i="11"/>
  <c r="B293" i="11"/>
  <c r="D299" i="11"/>
  <c r="B309" i="11"/>
  <c r="C310" i="11"/>
  <c r="C311" i="11"/>
  <c r="B312" i="11"/>
  <c r="C316" i="11"/>
  <c r="E317" i="11"/>
  <c r="E318" i="11"/>
  <c r="E319" i="11"/>
  <c r="D320" i="11"/>
  <c r="C321" i="11"/>
  <c r="C322" i="11"/>
  <c r="D323" i="11"/>
  <c r="B342" i="11"/>
  <c r="C343" i="11"/>
  <c r="B344" i="11"/>
  <c r="E349" i="11"/>
  <c r="D350" i="11"/>
  <c r="C351" i="11"/>
  <c r="B352" i="11"/>
  <c r="E357" i="11"/>
  <c r="D358" i="11"/>
  <c r="C359" i="11"/>
  <c r="B360" i="11"/>
  <c r="E365" i="11"/>
  <c r="D366" i="11"/>
  <c r="C367" i="11"/>
  <c r="B368" i="11"/>
  <c r="E373" i="11"/>
  <c r="D374" i="11"/>
  <c r="C375" i="11"/>
  <c r="B376" i="11"/>
  <c r="E381" i="11"/>
  <c r="D382" i="11"/>
  <c r="C383" i="11"/>
  <c r="B384" i="11"/>
  <c r="E389" i="11"/>
  <c r="D390" i="11"/>
  <c r="C391" i="11"/>
  <c r="D398" i="11"/>
  <c r="C407" i="11"/>
  <c r="B401" i="11"/>
  <c r="D407" i="11"/>
  <c r="B287" i="11"/>
  <c r="D293" i="11"/>
  <c r="D309" i="11"/>
  <c r="D310" i="11"/>
  <c r="D311" i="11"/>
  <c r="C312" i="11"/>
  <c r="B313" i="11"/>
  <c r="B314" i="11"/>
  <c r="B315" i="11"/>
  <c r="E316" i="11"/>
  <c r="E320" i="11"/>
  <c r="D321" i="11"/>
  <c r="E322" i="11"/>
  <c r="B336" i="11"/>
  <c r="D342" i="11"/>
  <c r="D343" i="11"/>
  <c r="C344" i="11"/>
  <c r="B345" i="11"/>
  <c r="E350" i="11"/>
  <c r="D351" i="11"/>
  <c r="C352" i="11"/>
  <c r="B353" i="11"/>
  <c r="E358" i="11"/>
  <c r="D359" i="11"/>
  <c r="C360" i="11"/>
  <c r="B361" i="11"/>
  <c r="E366" i="11"/>
  <c r="D367" i="11"/>
  <c r="C368" i="11"/>
  <c r="B369" i="11"/>
  <c r="E374" i="11"/>
  <c r="D375" i="11"/>
  <c r="C376" i="11"/>
  <c r="B377" i="11"/>
  <c r="E382" i="11"/>
  <c r="D383" i="11"/>
  <c r="C384" i="11"/>
  <c r="B385" i="11"/>
  <c r="E390" i="11"/>
  <c r="D391" i="11"/>
  <c r="C392" i="11"/>
  <c r="B393" i="11"/>
  <c r="E398" i="11"/>
  <c r="B409" i="11"/>
  <c r="C292" i="11"/>
  <c r="E298" i="11"/>
  <c r="C302" i="11"/>
  <c r="C308" i="11"/>
  <c r="E309" i="11"/>
  <c r="E310" i="11"/>
  <c r="E311" i="11"/>
  <c r="D312" i="11"/>
  <c r="C313" i="11"/>
  <c r="C314" i="11"/>
  <c r="D315" i="11"/>
  <c r="B334" i="11"/>
  <c r="C335" i="11"/>
  <c r="C336" i="11"/>
  <c r="B337" i="11"/>
  <c r="C341" i="11"/>
  <c r="E342" i="11"/>
  <c r="E343" i="11"/>
  <c r="D344" i="11"/>
  <c r="C345" i="11"/>
  <c r="B346" i="11"/>
  <c r="E351" i="11"/>
  <c r="D352" i="11"/>
  <c r="C353" i="11"/>
  <c r="B354" i="11"/>
  <c r="E359" i="11"/>
  <c r="D360" i="11"/>
  <c r="C361" i="11"/>
  <c r="B362" i="11"/>
  <c r="E367" i="11"/>
  <c r="D368" i="11"/>
  <c r="C369" i="11"/>
  <c r="B370" i="11"/>
  <c r="E375" i="11"/>
  <c r="D376" i="11"/>
  <c r="C377" i="11"/>
  <c r="B378" i="11"/>
  <c r="E383" i="11"/>
  <c r="D384" i="11"/>
  <c r="C385" i="11"/>
  <c r="B386" i="11"/>
  <c r="E391" i="11"/>
  <c r="D392" i="11"/>
  <c r="C393" i="11"/>
  <c r="B394" i="11"/>
  <c r="E399" i="11"/>
  <c r="D400" i="11"/>
  <c r="C401" i="11"/>
  <c r="B402" i="11"/>
  <c r="E407" i="11"/>
  <c r="D408" i="11"/>
  <c r="C409" i="11"/>
  <c r="B410" i="11"/>
  <c r="D361" i="11"/>
  <c r="B363" i="11"/>
  <c r="E368" i="11"/>
  <c r="C370" i="11"/>
  <c r="E376" i="11"/>
  <c r="C378" i="11"/>
  <c r="E384" i="11"/>
  <c r="C386" i="11"/>
  <c r="E392" i="11"/>
  <c r="C394" i="11"/>
  <c r="E400" i="11"/>
  <c r="C402" i="11"/>
  <c r="D409" i="11"/>
  <c r="B411" i="11"/>
  <c r="C387" i="11"/>
  <c r="E393" i="11"/>
  <c r="B396" i="11"/>
  <c r="E401" i="11"/>
  <c r="B404" i="11"/>
  <c r="E409" i="11"/>
  <c r="D282" i="11"/>
  <c r="E292" i="11"/>
  <c r="B301" i="11"/>
  <c r="E308" i="11"/>
  <c r="E312" i="11"/>
  <c r="D313" i="11"/>
  <c r="E314" i="11"/>
  <c r="B327" i="11"/>
  <c r="D334" i="11"/>
  <c r="D335" i="11"/>
  <c r="D336" i="11"/>
  <c r="C337" i="11"/>
  <c r="B338" i="11"/>
  <c r="B339" i="11"/>
  <c r="B340" i="11"/>
  <c r="E341" i="11"/>
  <c r="E344" i="11"/>
  <c r="D345" i="11"/>
  <c r="C346" i="11"/>
  <c r="B347" i="11"/>
  <c r="E352" i="11"/>
  <c r="D353" i="11"/>
  <c r="C354" i="11"/>
  <c r="B355" i="11"/>
  <c r="E360" i="11"/>
  <c r="C362" i="11"/>
  <c r="D369" i="11"/>
  <c r="B371" i="11"/>
  <c r="D377" i="11"/>
  <c r="B379" i="11"/>
  <c r="D385" i="11"/>
  <c r="B387" i="11"/>
  <c r="D393" i="11"/>
  <c r="B395" i="11"/>
  <c r="D401" i="11"/>
  <c r="B403" i="11"/>
  <c r="E408" i="11"/>
  <c r="C410" i="11"/>
  <c r="B388" i="11"/>
  <c r="C395" i="11"/>
  <c r="D402" i="11"/>
  <c r="C411" i="11"/>
  <c r="E402" i="11"/>
  <c r="B405" i="11"/>
  <c r="E410" i="11"/>
  <c r="C286" i="11"/>
  <c r="B295" i="11"/>
  <c r="D301" i="11"/>
  <c r="D307" i="11"/>
  <c r="B325" i="11"/>
  <c r="C326" i="11"/>
  <c r="C327" i="11"/>
  <c r="B328" i="11"/>
  <c r="C332" i="11"/>
  <c r="E334" i="11"/>
  <c r="E335" i="11"/>
  <c r="E336" i="11"/>
  <c r="D337" i="11"/>
  <c r="C338" i="11"/>
  <c r="C339" i="11"/>
  <c r="D340" i="11"/>
  <c r="E345" i="11"/>
  <c r="D346" i="11"/>
  <c r="C347" i="11"/>
  <c r="B348" i="11"/>
  <c r="E353" i="11"/>
  <c r="D354" i="11"/>
  <c r="C355" i="11"/>
  <c r="B356" i="11"/>
  <c r="E361" i="11"/>
  <c r="D362" i="11"/>
  <c r="C363" i="11"/>
  <c r="B364" i="11"/>
  <c r="E369" i="11"/>
  <c r="D370" i="11"/>
  <c r="C371" i="11"/>
  <c r="B372" i="11"/>
  <c r="E377" i="11"/>
  <c r="D378" i="11"/>
  <c r="C379" i="11"/>
  <c r="B380" i="11"/>
  <c r="E385" i="11"/>
  <c r="D386" i="11"/>
  <c r="D394" i="11"/>
  <c r="C403" i="11"/>
  <c r="D410" i="11"/>
  <c r="D403" i="11"/>
  <c r="D411" i="11"/>
  <c r="B285" i="11"/>
  <c r="D291" i="11"/>
  <c r="C300" i="11"/>
  <c r="B306" i="11"/>
  <c r="B319" i="11"/>
  <c r="D325" i="11"/>
  <c r="D326" i="11"/>
  <c r="D327" i="11"/>
  <c r="C328" i="11"/>
  <c r="B329" i="11"/>
  <c r="B330" i="11"/>
  <c r="B331" i="11"/>
  <c r="E332" i="11"/>
  <c r="E337" i="11"/>
  <c r="D338" i="11"/>
  <c r="E339" i="11"/>
  <c r="E346" i="11"/>
  <c r="D347" i="11"/>
  <c r="C348" i="11"/>
  <c r="B349" i="11"/>
  <c r="E354" i="11"/>
  <c r="D355" i="11"/>
  <c r="C356" i="11"/>
  <c r="B357" i="11"/>
  <c r="E362" i="11"/>
  <c r="D363" i="11"/>
  <c r="C364" i="11"/>
  <c r="B365" i="11"/>
  <c r="E370" i="11"/>
  <c r="D371" i="11"/>
  <c r="C372" i="11"/>
  <c r="B373" i="11"/>
  <c r="E378" i="11"/>
  <c r="D379" i="11"/>
  <c r="C380" i="11"/>
  <c r="B381" i="11"/>
  <c r="E386" i="11"/>
  <c r="D387" i="11"/>
  <c r="C388" i="11"/>
  <c r="B389" i="11"/>
  <c r="E394" i="11"/>
  <c r="D395" i="11"/>
  <c r="C396" i="11"/>
  <c r="B397" i="11"/>
  <c r="C404" i="11"/>
  <c r="D285" i="11"/>
  <c r="E300" i="11"/>
  <c r="E306" i="11"/>
  <c r="B317" i="11"/>
  <c r="C318" i="11"/>
  <c r="C319" i="11"/>
  <c r="B320" i="11"/>
  <c r="C324" i="11"/>
  <c r="E325" i="11"/>
  <c r="E326" i="11"/>
  <c r="E327" i="11"/>
  <c r="D328" i="11"/>
  <c r="C329" i="11"/>
  <c r="C330" i="11"/>
  <c r="D331" i="11"/>
  <c r="E347" i="11"/>
  <c r="D348" i="11"/>
  <c r="C349" i="11"/>
  <c r="B350" i="11"/>
  <c r="E355" i="11"/>
  <c r="D356" i="11"/>
  <c r="C357" i="11"/>
  <c r="B358" i="11"/>
  <c r="E363" i="11"/>
  <c r="D364" i="11"/>
  <c r="C365" i="11"/>
  <c r="B366" i="11"/>
  <c r="E371" i="11"/>
  <c r="D372" i="11"/>
  <c r="C373" i="11"/>
  <c r="B374" i="11"/>
  <c r="E379" i="11"/>
  <c r="D380" i="11"/>
  <c r="C381" i="11"/>
  <c r="B382" i="11"/>
  <c r="E387" i="11"/>
  <c r="D388" i="11"/>
  <c r="C389" i="11"/>
  <c r="B390" i="11"/>
  <c r="E395" i="11"/>
  <c r="D396" i="11"/>
  <c r="C397" i="11"/>
  <c r="B398" i="11"/>
  <c r="E403" i="11"/>
  <c r="D404" i="11"/>
  <c r="C405" i="11"/>
  <c r="B406" i="11"/>
  <c r="E411" i="11"/>
  <c r="C358" i="11"/>
  <c r="E364" i="11"/>
  <c r="C366" i="11"/>
  <c r="D373" i="11"/>
  <c r="B375" i="11"/>
  <c r="D381" i="11"/>
  <c r="B383" i="11"/>
  <c r="E388" i="11"/>
  <c r="C390" i="11"/>
  <c r="C398" i="11"/>
  <c r="E404" i="11"/>
  <c r="B407" i="11"/>
  <c r="B392" i="11"/>
  <c r="C399" i="11"/>
  <c r="D406" i="11"/>
  <c r="C400" i="11"/>
  <c r="E406" i="11"/>
  <c r="E412" i="11"/>
  <c r="D412" i="11"/>
  <c r="B412" i="11"/>
  <c r="C412" i="11"/>
  <c r="E102" i="11"/>
  <c r="B102" i="11"/>
  <c r="D102" i="11"/>
  <c r="C102" i="11"/>
  <c r="B333" i="11"/>
  <c r="D333" i="11"/>
  <c r="C333" i="11"/>
  <c r="E333" i="11"/>
  <c r="B283" i="11"/>
  <c r="E283" i="11"/>
  <c r="C283" i="11"/>
  <c r="D283" i="11"/>
  <c r="B265" i="11"/>
  <c r="C265" i="11"/>
  <c r="D265" i="11"/>
  <c r="E265" i="11"/>
  <c r="B252" i="11"/>
  <c r="C252" i="11"/>
  <c r="D252" i="11"/>
  <c r="E252" i="11"/>
  <c r="C244" i="11"/>
  <c r="D244" i="11"/>
  <c r="E244" i="11"/>
  <c r="B244" i="11"/>
  <c r="B224" i="11"/>
  <c r="C224" i="11"/>
  <c r="D224" i="11"/>
  <c r="E224" i="11"/>
  <c r="E217" i="11"/>
  <c r="B217" i="11"/>
  <c r="C217" i="11"/>
  <c r="D217" i="11"/>
  <c r="B209" i="11"/>
  <c r="C209" i="11"/>
  <c r="D209" i="11"/>
  <c r="E209" i="11"/>
  <c r="E190" i="11"/>
  <c r="C178" i="11"/>
  <c r="B166" i="11"/>
  <c r="C147" i="11"/>
  <c r="B137" i="11"/>
  <c r="D122" i="11"/>
  <c r="C98" i="11"/>
  <c r="D92" i="11"/>
  <c r="B190" i="11"/>
  <c r="D178" i="11"/>
  <c r="C166" i="11"/>
  <c r="D147" i="11"/>
  <c r="C137" i="11"/>
  <c r="E122" i="11"/>
  <c r="D98" i="11"/>
  <c r="E92" i="11"/>
  <c r="C190" i="11"/>
  <c r="E178" i="11"/>
  <c r="D166" i="11"/>
  <c r="E147" i="11"/>
  <c r="D137" i="11"/>
  <c r="B122" i="11"/>
  <c r="E98" i="11"/>
  <c r="B92" i="11"/>
  <c r="D190" i="11"/>
  <c r="E166" i="11"/>
  <c r="B147" i="11"/>
  <c r="C92" i="11"/>
  <c r="E137" i="11"/>
  <c r="C122" i="11"/>
  <c r="B98" i="11"/>
  <c r="B178" i="11"/>
  <c r="E16" i="11"/>
  <c r="C16" i="11"/>
  <c r="D16" i="11"/>
  <c r="B16" i="11"/>
  <c r="B7" i="11"/>
  <c r="C7" i="11"/>
  <c r="D7" i="11"/>
  <c r="E7" i="11"/>
  <c r="I18" i="4"/>
  <c r="K3" i="11" s="1"/>
  <c r="J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Ivan Gallardo Proaño</author>
  </authors>
  <commentList>
    <comment ref="C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Si existe necesidad, este campo debe ser completado de la siguiente manera:
NECESIDAD 1
NECESIDAD 2
ETC…..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Santiago Ivan Gallardo Proaño</author>
  </authors>
  <commentList>
    <comment ref="CL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Incluye actividades de Gestión Participativa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<sst xmlns="http://schemas.openxmlformats.org/spreadsheetml/2006/main" count="4659" uniqueCount="1395">
  <si>
    <t>Notas explicativas para la hoja "Información General"</t>
  </si>
  <si>
    <t>Variable</t>
  </si>
  <si>
    <t>Definición</t>
  </si>
  <si>
    <t>Zona:</t>
  </si>
  <si>
    <t>Indicar la Zona a la que pertenece la IE</t>
  </si>
  <si>
    <t>Distrito:</t>
  </si>
  <si>
    <t>Indicar el distrito al que pertenece la IE</t>
  </si>
  <si>
    <t>Nombre de la Institución Educativa:</t>
  </si>
  <si>
    <t>Indicar el nombre de la IE</t>
  </si>
  <si>
    <t>AMIE:</t>
  </si>
  <si>
    <t>Indicar el AMIE de la IE</t>
  </si>
  <si>
    <t>Sostenimiento:</t>
  </si>
  <si>
    <t>Indicar el sostenimiento de la IE, si es fiscal o fiscomisional; utilizar la lista desplegable</t>
  </si>
  <si>
    <t>Jurisdicción</t>
  </si>
  <si>
    <t>Indicar si la IE es intercultural o intercultural bilingüe; utilizar la lista desplegable</t>
  </si>
  <si>
    <t>Tipo de Educación:</t>
  </si>
  <si>
    <t>Indicar el tipo de educación si es ordinario o extraordinaria; utilizar la lista desplegable</t>
  </si>
  <si>
    <t>Tipología</t>
  </si>
  <si>
    <t>Indicar si la IE es monogrado y multigrado. Monogrado cuando existe un docente para un solo grado y Multigrado cuando existe un docente para varios grados; utilizar la lista desplegable</t>
  </si>
  <si>
    <t>Nro. Docentes:</t>
  </si>
  <si>
    <t>Indicar el número de docentes en nómina que tiene la IE</t>
  </si>
  <si>
    <t>Nro. Directivos:</t>
  </si>
  <si>
    <t>Indicar el número de docentes que actualmente imparten clases en la IE</t>
  </si>
  <si>
    <t>Nro. Personal Administrativo:</t>
  </si>
  <si>
    <t>Indicar el número de autoridades de la IE</t>
  </si>
  <si>
    <t>Año lectivo:</t>
  </si>
  <si>
    <t>Indicar el año lectivo</t>
  </si>
  <si>
    <t>Notas explicativas para la hoja "Distributivo de trabajo"</t>
  </si>
  <si>
    <t>Nómina</t>
  </si>
  <si>
    <t>Nombres y Apellidos completos de cada docente</t>
  </si>
  <si>
    <t>Tipo de relación laboral</t>
  </si>
  <si>
    <t>Indicar el tipo de relación laboral</t>
  </si>
  <si>
    <t>Función</t>
  </si>
  <si>
    <t>Indicar si cumple funciones de directivo, docente o docentes de prácticas innovadoras de BGU; utilizar la lista desplegable</t>
  </si>
  <si>
    <t>Especialidad de la acción de personal</t>
  </si>
  <si>
    <t>Indicar la especialidad que tiene el docente en la acción de personal</t>
  </si>
  <si>
    <t>Especialidad requerida</t>
  </si>
  <si>
    <t>Indicar la especialidad requerida para el respectivo nivel (las especialidades de Lengua y Literatura y Matemáticas, aplican para EGBS y BGU; utilizar la lista desplegable</t>
  </si>
  <si>
    <t>Nivel / Subnivel</t>
  </si>
  <si>
    <t>Indicar el nivel y/o subnivel en el que el docente y directivo imparte clases; utilizar la lista desplegable</t>
  </si>
  <si>
    <t>Especialidad Bachillerato Técnico/ Bachillerato Complementario</t>
  </si>
  <si>
    <t>Indicar la figura de bachillerato técnico que oferta la IE; utilizar la lista desplegable</t>
  </si>
  <si>
    <t>Asignatura</t>
  </si>
  <si>
    <t>Indicar la o las asignaturas que imparte el docente; utilizar la lista desplegable</t>
  </si>
  <si>
    <t>Motivo que genera la necesidad</t>
  </si>
  <si>
    <t>Detallar el motivo por el que se genera la necesidad docente; utilizar la lista desplegable</t>
  </si>
  <si>
    <t>Nota: no modificar las celdas de color amarillo</t>
  </si>
  <si>
    <t>Nota: Utilizar la lista desplegable en las celdas que corresponda</t>
  </si>
  <si>
    <t>Nombre de la IE:</t>
  </si>
  <si>
    <t>Tipología:</t>
  </si>
  <si>
    <t>Grado / Curso</t>
  </si>
  <si>
    <t>Paralelo</t>
  </si>
  <si>
    <t>Especialidad BT - BP - BCA</t>
  </si>
  <si>
    <t>Jornada</t>
  </si>
  <si>
    <t>Nro. estudiantes</t>
  </si>
  <si>
    <t>Observación</t>
  </si>
  <si>
    <t>Total paralelos</t>
  </si>
  <si>
    <t>Total estudiantes</t>
  </si>
  <si>
    <t>Matutina</t>
  </si>
  <si>
    <t>Vespertina</t>
  </si>
  <si>
    <t>Nocturna</t>
  </si>
  <si>
    <t>TOTAL</t>
  </si>
  <si>
    <t>Institución Educativa:</t>
  </si>
  <si>
    <t>Periodo de Lactancia</t>
  </si>
  <si>
    <t>Nro.</t>
  </si>
  <si>
    <t>Nro. de cédula</t>
  </si>
  <si>
    <t>Nombres y Apellidos</t>
  </si>
  <si>
    <t>Nivel de Educación</t>
  </si>
  <si>
    <t>Título Senescyt 3er nivel</t>
  </si>
  <si>
    <t>Título Senescyt 4to nivel</t>
  </si>
  <si>
    <t>Especialidad Requerida</t>
  </si>
  <si>
    <t>Grupo Étnico</t>
  </si>
  <si>
    <t>Nacionalidad indígena</t>
  </si>
  <si>
    <t>Relación Laboral</t>
  </si>
  <si>
    <t>Función/Cargo</t>
  </si>
  <si>
    <t>Función 2</t>
  </si>
  <si>
    <t>Categoría</t>
  </si>
  <si>
    <t>Fecha de nacimiento</t>
  </si>
  <si>
    <t>Edad</t>
  </si>
  <si>
    <t>Fecha de ingreso al Magisterio</t>
  </si>
  <si>
    <t>Años de servicio en el Magisterio</t>
  </si>
  <si>
    <t>Fecha de ingreso a la IE</t>
  </si>
  <si>
    <t>Años de servicio en la IE</t>
  </si>
  <si>
    <t>Lugar de Residencia</t>
  </si>
  <si>
    <t>Celular</t>
  </si>
  <si>
    <t>Correo Electrónico</t>
  </si>
  <si>
    <t>Fecha de inicio</t>
  </si>
  <si>
    <t>Fecha de finalización</t>
  </si>
  <si>
    <t>DISTRIBUTIVO DE TRABAJO (CARGA HORARIA)</t>
  </si>
  <si>
    <t>Asignaturas</t>
  </si>
  <si>
    <t>8vo A</t>
  </si>
  <si>
    <t>9no B</t>
  </si>
  <si>
    <t>Total Matutina</t>
  </si>
  <si>
    <t>BTP</t>
  </si>
  <si>
    <t>Total Vespertina</t>
  </si>
  <si>
    <t>Total Nocturna</t>
  </si>
  <si>
    <t>Directivo</t>
  </si>
  <si>
    <t>Participación Estudiantil</t>
  </si>
  <si>
    <t>Otros</t>
  </si>
  <si>
    <t>Total General</t>
  </si>
  <si>
    <t>Directivos</t>
  </si>
  <si>
    <t>Docentes</t>
  </si>
  <si>
    <t>Necesidad</t>
  </si>
  <si>
    <t>RESUMEN GENERAL</t>
  </si>
  <si>
    <t>Cantidad</t>
  </si>
  <si>
    <t>Nivel_educación</t>
  </si>
  <si>
    <t>%</t>
  </si>
  <si>
    <t>Relación_laboral</t>
  </si>
  <si>
    <t>Étnia</t>
  </si>
  <si>
    <t>Especialidad</t>
  </si>
  <si>
    <t>Total general</t>
  </si>
  <si>
    <t>Subnivel de Básica Preparatoria</t>
  </si>
  <si>
    <t>Subniveles de Básica</t>
  </si>
  <si>
    <t>Elemental</t>
  </si>
  <si>
    <t>Media</t>
  </si>
  <si>
    <t>Superior</t>
  </si>
  <si>
    <t>Áreas</t>
  </si>
  <si>
    <t>Cursos</t>
  </si>
  <si>
    <t>ALFABETIZACIÓN</t>
  </si>
  <si>
    <t>MÓDULO 1</t>
  </si>
  <si>
    <t>MÓDULO 2</t>
  </si>
  <si>
    <t>MÓDULO 3</t>
  </si>
  <si>
    <t>HORAS PEDAGÓGICAS POR CURSO</t>
  </si>
  <si>
    <t>ÁREAS</t>
  </si>
  <si>
    <t>CURSO</t>
  </si>
  <si>
    <t>1.º</t>
  </si>
  <si>
    <t>2.º</t>
  </si>
  <si>
    <t>3.º</t>
  </si>
  <si>
    <t>Modalidad</t>
  </si>
  <si>
    <t>SEMIPRESENCIAL</t>
  </si>
  <si>
    <t>Presencial</t>
  </si>
  <si>
    <t>BÁSICA SUPERIOR</t>
  </si>
  <si>
    <t>GRADO</t>
  </si>
  <si>
    <t>OCTAVO</t>
  </si>
  <si>
    <t>NOVENO</t>
  </si>
  <si>
    <t>DÉCIMO</t>
  </si>
  <si>
    <t>PRIMERO</t>
  </si>
  <si>
    <t>SEGUNDO</t>
  </si>
  <si>
    <t>TERCERO</t>
  </si>
  <si>
    <t>Currículo Integrador por ámbitos de aprendizaje</t>
  </si>
  <si>
    <t>Lengua y Literatura</t>
  </si>
  <si>
    <t>TRONCO COMÚN</t>
  </si>
  <si>
    <t>Matemática</t>
  </si>
  <si>
    <t>Autónomo</t>
  </si>
  <si>
    <t>MODALIDAD</t>
  </si>
  <si>
    <t>PRESENCIAL</t>
  </si>
  <si>
    <t>PRESENCIAL O A DISTANCIA</t>
  </si>
  <si>
    <t>Educación Cultural y Artística</t>
  </si>
  <si>
    <t>Ciencias Naturales</t>
  </si>
  <si>
    <t>Física</t>
  </si>
  <si>
    <t>Horas pedagógicas</t>
  </si>
  <si>
    <t>ASIGNATURA</t>
  </si>
  <si>
    <t>AUTÓNOMO</t>
  </si>
  <si>
    <t>O A DISTANCIA</t>
  </si>
  <si>
    <t>AUTÓNOMA</t>
  </si>
  <si>
    <t>ASIGNATURAS</t>
  </si>
  <si>
    <t>Educación Física</t>
  </si>
  <si>
    <t>Ciencias Sociales</t>
  </si>
  <si>
    <t>Estudios Sociales</t>
  </si>
  <si>
    <t>Química</t>
  </si>
  <si>
    <t>Horas adicionales a discreción para tutorías</t>
  </si>
  <si>
    <t>-</t>
  </si>
  <si>
    <t>Lengua  y literatura</t>
  </si>
  <si>
    <t>Proyectos Escolares</t>
  </si>
  <si>
    <t>Biología</t>
  </si>
  <si>
    <t>Desarrollo Humano Integral</t>
  </si>
  <si>
    <t>Historia</t>
  </si>
  <si>
    <t>Horas pedagógicas totales</t>
  </si>
  <si>
    <t>Educación para la ciudadanía</t>
  </si>
  <si>
    <t>Lengua Extranjera</t>
  </si>
  <si>
    <t>Inglés</t>
  </si>
  <si>
    <t>Filosofía</t>
  </si>
  <si>
    <t>MÓDULO 4</t>
  </si>
  <si>
    <t>MÓDULO 5</t>
  </si>
  <si>
    <t>MÓDULO 6</t>
  </si>
  <si>
    <t>Educación para la Ciudadanía</t>
  </si>
  <si>
    <t>Lengua Extrajera</t>
  </si>
  <si>
    <t>Lengua Lengua Extranjera</t>
  </si>
  <si>
    <t>Horas adicionales a discreción para la flexibilización curricular (tutorías</t>
  </si>
  <si>
    <t>Módulo interdisciplinar</t>
  </si>
  <si>
    <t>Emprendimiento y Gestión</t>
  </si>
  <si>
    <t>Horas pedagógicas del tronco común</t>
  </si>
  <si>
    <t>BACHILLERATO EN CIENCIAS</t>
  </si>
  <si>
    <t>Módulo inter-áreas</t>
  </si>
  <si>
    <t>Asignaturas optativas</t>
  </si>
  <si>
    <t>BACHILLERATO TÉCNICO</t>
  </si>
  <si>
    <t>Horas pedagógicas totales de Bachillerato Técnico</t>
  </si>
  <si>
    <t>ESPECIALIDADES</t>
  </si>
  <si>
    <t>Grados_cursos</t>
  </si>
  <si>
    <t>Educación_Inicial</t>
  </si>
  <si>
    <t>Educación_General_Básica_Preparatoria</t>
  </si>
  <si>
    <t>Educación_General_Básica_Preparatoria_Bilingüe</t>
  </si>
  <si>
    <t>Educación_General_Básica_Elemental</t>
  </si>
  <si>
    <t>Educación_General_Básica_Elemental_Bilingüe</t>
  </si>
  <si>
    <t>Educación_General_Básica_Media</t>
  </si>
  <si>
    <t>Educación_General_Básica_Media_Bilingüe</t>
  </si>
  <si>
    <t>Educación_General_Básica_Superior</t>
  </si>
  <si>
    <t>Educación_General_Básica_Superior_Bilingüe</t>
  </si>
  <si>
    <t>Bachillerato_General_Unificado</t>
  </si>
  <si>
    <t>Bachillerato_General_Unificado_Bilingüe</t>
  </si>
  <si>
    <t>Prácticas_Innovadoras_BGU</t>
  </si>
  <si>
    <t>FIP_Cultivo_de_Peces</t>
  </si>
  <si>
    <t>FIP_Producción_Agropecuaria</t>
  </si>
  <si>
    <t>FIP_Producción_Agroecológica</t>
  </si>
  <si>
    <t>FIP_Conservación_y_manejo_de_RN</t>
  </si>
  <si>
    <t>FIP_Industrialización_de_productos_alimenticios</t>
  </si>
  <si>
    <t>FIP_Electromecánica_Automotriz</t>
  </si>
  <si>
    <t>FIP_Chapistería_y_Pintura</t>
  </si>
  <si>
    <t>FIP_Climatización</t>
  </si>
  <si>
    <t>FIP_Electrónica_de_Consumo</t>
  </si>
  <si>
    <t>FIP_Aplicación_de_Proyectos_de_Construcción</t>
  </si>
  <si>
    <t>FIP_Fabricación_y_Montaje_de_Muebles</t>
  </si>
  <si>
    <t>FIP_Industria_de_la_Confección</t>
  </si>
  <si>
    <t>FIP_Calzado_y_Marroquinería</t>
  </si>
  <si>
    <t>FIP_Mecanizado_y_Construcciones_Metálicas</t>
  </si>
  <si>
    <t>FIP_Instalaciones_Equipos_y_Máquinas_Eléctricas</t>
  </si>
  <si>
    <t>FIP_Industria_Textil</t>
  </si>
  <si>
    <t>FIP_Mecatrónica</t>
  </si>
  <si>
    <t>FIP_Electromecánica</t>
  </si>
  <si>
    <t>FIP_Comercialización_y_Ventas</t>
  </si>
  <si>
    <t>FIP_Comercio_Exterior</t>
  </si>
  <si>
    <t>FIP_Contabilidad</t>
  </si>
  <si>
    <t>FIP_Gestión_Administrativa</t>
  </si>
  <si>
    <t>FIP_Servicios_Hoteleros</t>
  </si>
  <si>
    <t>FIP_Ventas_e_Información_Turística</t>
  </si>
  <si>
    <t>FIP_Informática</t>
  </si>
  <si>
    <t>FIP_Gestión_y_Desarrollo_Comunitario</t>
  </si>
  <si>
    <t>FIP_Dispositivos_y_Conectividad</t>
  </si>
  <si>
    <t>FIP_Programación_de_Software</t>
  </si>
  <si>
    <t>FIP_Música</t>
  </si>
  <si>
    <t>FIP_Pintura_Cerámica</t>
  </si>
  <si>
    <t>FIP_Escultura_ArteGráfico</t>
  </si>
  <si>
    <t>FIP_Diseño_Gráfico</t>
  </si>
  <si>
    <t>FIP_EbanisteríaTallado_y_Escultura</t>
  </si>
  <si>
    <t>FIP_Promotor_en_Recreación_y_Deportes</t>
  </si>
  <si>
    <t>FIP_Deportes_de_Equipo</t>
  </si>
  <si>
    <t>FTP_Elaborados_Lácteos</t>
  </si>
  <si>
    <t>FTP_Elaborados_Cárnicos</t>
  </si>
  <si>
    <t>FTP_Conservería</t>
  </si>
  <si>
    <t>FTP_Control_de_transformación_de_alimentos</t>
  </si>
  <si>
    <t>FTP_Manejo_forestal_y_transformación_primaria_de_la_madera</t>
  </si>
  <si>
    <t>FTP_Guardaparques</t>
  </si>
  <si>
    <t>FTP_Emprendimiento_agrícola</t>
  </si>
  <si>
    <t>FTP_Fábrica_de_carrocerías</t>
  </si>
  <si>
    <t>FTP_Asistente_de_obras_civiles</t>
  </si>
  <si>
    <t>FTP_Seguridad_industrial</t>
  </si>
  <si>
    <t>FTP_Instalaciones_hidrosanitarias</t>
  </si>
  <si>
    <t>FTP_Ensamble_y_mantenimiento_de_equipos_electrónicos</t>
  </si>
  <si>
    <t>FTP_Procesos_de_soldadura</t>
  </si>
  <si>
    <t>FTP_Diseño_de_Modas</t>
  </si>
  <si>
    <t>FTP_Servicio_eléctrico_electrónico_automotriz</t>
  </si>
  <si>
    <t>FTP_Cocina_tradicional</t>
  </si>
  <si>
    <t>FTP_Gestor_especialista_en_ventas</t>
  </si>
  <si>
    <t>FTP_Logística_Empresarial</t>
  </si>
  <si>
    <t>FTP_Futbolista_profesional</t>
  </si>
  <si>
    <t>FAC_Música</t>
  </si>
  <si>
    <t>FAC_Danza</t>
  </si>
  <si>
    <t>FAC_Artes_Plásticas_pintura</t>
  </si>
  <si>
    <t>FAC_Artes_Plásticas_escultura</t>
  </si>
  <si>
    <t>FAC_Artes_Plásticas_arte_gráfico</t>
  </si>
  <si>
    <t>Nivel/subnivel</t>
  </si>
  <si>
    <t>DIRECTIVO</t>
  </si>
  <si>
    <t>Rector</t>
  </si>
  <si>
    <t>Currículo Integrado por ámbitos de aprendizaje</t>
  </si>
  <si>
    <t>Unidades Integradas por ámbitos de aprendizaje</t>
  </si>
  <si>
    <t>Docente Generalista</t>
  </si>
  <si>
    <t>Unidades de aprendizaje integrado</t>
  </si>
  <si>
    <t>Lengua y Literatura de la Nacionalidad</t>
  </si>
  <si>
    <t>Matemáticas</t>
  </si>
  <si>
    <t>Organización de Control de Almacenes</t>
  </si>
  <si>
    <t>Organización y Control de Almacén</t>
  </si>
  <si>
    <t>Salud Ocupacional y Seguridad Industrial en las Plantas Alimentarias</t>
  </si>
  <si>
    <t>Establecimiento y Manejo de Plantaciones Forestales</t>
  </si>
  <si>
    <t>Control y Vigilancia en Áreas Protegidas</t>
  </si>
  <si>
    <t>Proyectos Agrícolas</t>
  </si>
  <si>
    <t>Preparación de Insumos</t>
  </si>
  <si>
    <t>Procesos Administrativos de la Obra</t>
  </si>
  <si>
    <t>Gestión de la Seguridad Personal en la Industria</t>
  </si>
  <si>
    <t>Gestión Administrativa</t>
  </si>
  <si>
    <t>Ensamble de Equipos de Telecomunicaciones</t>
  </si>
  <si>
    <t>Soldadura con Electrodo Revestido S.M.A.W</t>
  </si>
  <si>
    <t>Técnicas de Diseño</t>
  </si>
  <si>
    <t>Organización del Servicio Automotriz</t>
  </si>
  <si>
    <t>Ofertas Gastronómicas</t>
  </si>
  <si>
    <t>Fuerza de Ventas</t>
  </si>
  <si>
    <t>Logística de almacenamiento de mercaderías</t>
  </si>
  <si>
    <t>Diagnóstico y planificación del entrenamiento</t>
  </si>
  <si>
    <t>Instrumento Principal</t>
  </si>
  <si>
    <t>Técnica de la danza clásica</t>
  </si>
  <si>
    <t>Fundamentos de la historia del arte</t>
  </si>
  <si>
    <t>Grupo 3 Años</t>
  </si>
  <si>
    <t>BIOLOGÍA BACHILLERATO GENERAL UNIFICADO (BGU)</t>
  </si>
  <si>
    <t>Vicerrector</t>
  </si>
  <si>
    <t>Lengua y Literatura Castellana</t>
  </si>
  <si>
    <t>Operaciones de Proceso de Leches de Consumo</t>
  </si>
  <si>
    <t>Sacrificio y Faenado de Animales y Asistencia en la Inspección</t>
  </si>
  <si>
    <t>Materias Primas, Procesos y Productos en la Industria Conservera</t>
  </si>
  <si>
    <t>Trazabilidad en los Productos Alimenticios Industrializados</t>
  </si>
  <si>
    <t>Programación y Gestión para el Aprovechamiento Forestal de Bajo Impacto</t>
  </si>
  <si>
    <t>Monitoreo Biológico en Áreas Protegidas</t>
  </si>
  <si>
    <t>Cultivos de Ciclo Corto</t>
  </si>
  <si>
    <t>Estructura de la Carrocería</t>
  </si>
  <si>
    <t>Procesos Constructivos de la Obra</t>
  </si>
  <si>
    <t>Seguridad en los Ambientes de Trabajo</t>
  </si>
  <si>
    <t>Instalación de Redes de Agua de Uso Domiciliario</t>
  </si>
  <si>
    <t>Ensamble de Equipos de Audio y Video</t>
  </si>
  <si>
    <t>Soldadura Oxiacetilénica O.A.W.</t>
  </si>
  <si>
    <t>Fichas Técnicas</t>
  </si>
  <si>
    <t>Sistemas Eléctricos del Vehículo</t>
  </si>
  <si>
    <t>Entradas y Entremeses</t>
  </si>
  <si>
    <t>Proceso de Venta de Productos</t>
  </si>
  <si>
    <t>Logística de distribución de mercaderías</t>
  </si>
  <si>
    <t>Práctica del entrenamiento y competencia</t>
  </si>
  <si>
    <t>Educación rítmica audioperceptiva</t>
  </si>
  <si>
    <t>Desarrollo de la creatividad</t>
  </si>
  <si>
    <t>Nociones de estética</t>
  </si>
  <si>
    <t>Grupo 4 Años</t>
  </si>
  <si>
    <t>CIENCIAS NATURALES EDUCACIÓN GENERAL BÁSICA (EGB DE 8VO A 10MO)</t>
  </si>
  <si>
    <t>Director</t>
  </si>
  <si>
    <t>Matemáticas y Etnomatemáticas</t>
  </si>
  <si>
    <t>Operaciones de Preparación y Elaboración de Productos Lácteos Fermentados, Quesos y Mantequillas</t>
  </si>
  <si>
    <t>Despiece, Carnicería y Charcutería</t>
  </si>
  <si>
    <t>Operaciones Básicas en la Elaboración de Conservas</t>
  </si>
  <si>
    <t>Emprendimiento de Producción de Bienes y/o Prestación de Servicios</t>
  </si>
  <si>
    <t>Transformación Primaria de Aserrado de la Madera</t>
  </si>
  <si>
    <t>Manejo Sustentable y Sostenible de la Biodiversidad</t>
  </si>
  <si>
    <t>Mercadotecnia Agrícola</t>
  </si>
  <si>
    <t>Forrado de la Carrocería</t>
  </si>
  <si>
    <t>Seguridad y Mantenimiento de los Recursos Industriales</t>
  </si>
  <si>
    <t>Instalación de Redes Sanitarias</t>
  </si>
  <si>
    <t>Ensamble de Equipos con Circuitos de Electrónica Digital y Micro procesado</t>
  </si>
  <si>
    <t>Soldadura G.M.A.W. (MIG/MAG)</t>
  </si>
  <si>
    <t>Elaboración de Patrones</t>
  </si>
  <si>
    <t>Sistemas Electrónicos del Vehículo</t>
  </si>
  <si>
    <t>Sopas, Caldos, Potajes y Locros</t>
  </si>
  <si>
    <t>Monitoreo del Proceso de Ventas</t>
  </si>
  <si>
    <t>Logística de transporte de mercaderías</t>
  </si>
  <si>
    <t>El entrenamiento y sus relaciones con la salud</t>
  </si>
  <si>
    <t>Orquesta pedagógica</t>
  </si>
  <si>
    <t>Anatomía aplicada a la danza</t>
  </si>
  <si>
    <t>Dibujo artístico</t>
  </si>
  <si>
    <t>1er Año Básica</t>
  </si>
  <si>
    <t>EDUCACIÓN ARTÍSTICA Y ESTÉTICA 2º EGB A BGU</t>
  </si>
  <si>
    <t>Subdirector</t>
  </si>
  <si>
    <t>Ciencias Naturales y Etnociencia</t>
  </si>
  <si>
    <t>Postres Lácteos y Helados</t>
  </si>
  <si>
    <t>Higiene y Seguridad en la Industria Alimentaria</t>
  </si>
  <si>
    <t>Tratamientos de Conservación</t>
  </si>
  <si>
    <t>Investigación y Desarrollo para la Mejora Continua</t>
  </si>
  <si>
    <t>Educación Ambiental y Manejo de Visitantes en Áreas Protegidas</t>
  </si>
  <si>
    <t>Mecanización e Instalaciones Agrícolas</t>
  </si>
  <si>
    <t>Montaje de Accesorios Complementarios</t>
  </si>
  <si>
    <t>Gestión de la Seguridad en la Planta Industrial</t>
  </si>
  <si>
    <t>Instalación de Equipos Complementarios</t>
  </si>
  <si>
    <t>Buenas Prácticas de Manufactura, Calidad y Seguridad</t>
  </si>
  <si>
    <t>Soldadura G.T.A.W. (TIG)</t>
  </si>
  <si>
    <t>Técnicas de Confección</t>
  </si>
  <si>
    <t>Comunicación en el Entorno Laboral</t>
  </si>
  <si>
    <t>Platos Fuertes: Género Principal y Guarniciones</t>
  </si>
  <si>
    <t>La Comunicación en Inglés</t>
  </si>
  <si>
    <t>Logistica de servicio al cliente</t>
  </si>
  <si>
    <t>Análisis de las perspectivas en el campo profesiona</t>
  </si>
  <si>
    <t>Lenguaje musical</t>
  </si>
  <si>
    <t>Educación musical</t>
  </si>
  <si>
    <t>Fundamentos del dibujo de la figura humana</t>
  </si>
  <si>
    <t>2do Año Básica</t>
  </si>
  <si>
    <t>EDUCACIÓN ESPECIAL</t>
  </si>
  <si>
    <t>Inspector General</t>
  </si>
  <si>
    <t>Estudios Sociales y Etnohistoria</t>
  </si>
  <si>
    <t>Historia y etnohistoria</t>
  </si>
  <si>
    <t>Tecnología de la Carne</t>
  </si>
  <si>
    <t>Envasado y Embalaje</t>
  </si>
  <si>
    <t>Higiene, Salud y Seguridad Ocupacional</t>
  </si>
  <si>
    <t>Planificación, Control y Reporte de Gestión en Áreas Protegidas</t>
  </si>
  <si>
    <t>Fertilizantes y Abonos Orgánicos</t>
  </si>
  <si>
    <t>Producción Asociada a la Fabricación de Carrocerías</t>
  </si>
  <si>
    <t>Corte por Proyección Térmica</t>
  </si>
  <si>
    <t>Fibras, Textiles y Tejidos</t>
  </si>
  <si>
    <t>Gestión en el Entorno Laboral</t>
  </si>
  <si>
    <t>Postres y Bebidas</t>
  </si>
  <si>
    <t>Formación Laboral en Ventas</t>
  </si>
  <si>
    <t>Legislación en Logística</t>
  </si>
  <si>
    <t>Gestión profesional</t>
  </si>
  <si>
    <t>Instrumento complementario</t>
  </si>
  <si>
    <t>Idioma aplicado a la danza</t>
  </si>
  <si>
    <t>Dibujo técnico</t>
  </si>
  <si>
    <t>3er Año Básica</t>
  </si>
  <si>
    <t>EDUCACIÓN FÍSICA 2º EGB A BGU</t>
  </si>
  <si>
    <t>Subinspector General</t>
  </si>
  <si>
    <t>Filosofía y cosmovisión de la Nacionalidad</t>
  </si>
  <si>
    <t>Sistemas de Control y Auxiliares de los Procesos</t>
  </si>
  <si>
    <t>Gestión Operativa de Áreas Protegidas</t>
  </si>
  <si>
    <t>Sistemas de Riego y Drenaje</t>
  </si>
  <si>
    <t>Fundamentos de Metalmecánica y Electromecánica</t>
  </si>
  <si>
    <t>Emprendimiento de Producción de bienes y/o prestación de servicios</t>
  </si>
  <si>
    <t>Trabajo en equipo</t>
  </si>
  <si>
    <t>Armonía</t>
  </si>
  <si>
    <t>Técnica de la danza moderna-contemporanea</t>
  </si>
  <si>
    <t>Modelado</t>
  </si>
  <si>
    <t>4to Año Básica</t>
  </si>
  <si>
    <t>EDUCACIÓN GENERAL BÁSICA (EGB) DE 2DO A 7MO</t>
  </si>
  <si>
    <t>Educación Física Intercultural</t>
  </si>
  <si>
    <t>Participación Local y Comunitaria</t>
  </si>
  <si>
    <t>Fundamentos de Metrología y Dibujo Técnico Aplicado</t>
  </si>
  <si>
    <t>Lengua extranjera</t>
  </si>
  <si>
    <t>Formas musicales</t>
  </si>
  <si>
    <t>Técnica de la danza pluricultural</t>
  </si>
  <si>
    <t>Tería del color</t>
  </si>
  <si>
    <t>5to Año Básica</t>
  </si>
  <si>
    <t>EDUCACIÓN INICIAL</t>
  </si>
  <si>
    <t>Fundamentos de Soldadura</t>
  </si>
  <si>
    <t>Emprendimiento de Producción de Bienes y/o Presentación de Servicios</t>
  </si>
  <si>
    <t>Informática aplicada</t>
  </si>
  <si>
    <t>Técnicas escénicas</t>
  </si>
  <si>
    <t>Imagen digitalizada</t>
  </si>
  <si>
    <t>6to Año Básica</t>
  </si>
  <si>
    <t>EDUCACIÓN PARA LA CIUDADANÍA BACHILLERATO GENERAL UNIFICADO (BGU)</t>
  </si>
  <si>
    <t>Historia de la música</t>
  </si>
  <si>
    <t>Historia del arte y la danza</t>
  </si>
  <si>
    <t>Educación artística (teatro, danza, música, cine)</t>
  </si>
  <si>
    <t>7mo Año Básica</t>
  </si>
  <si>
    <t>EMPRENDIMIENTO Y GESTIÓN BACHILLERATO GENERAL UNIFICADO (BGU)</t>
  </si>
  <si>
    <t>Teoría del Conocimiento</t>
  </si>
  <si>
    <t>Coro</t>
  </si>
  <si>
    <t>Bases metodológicas de capacitación en danza</t>
  </si>
  <si>
    <t>Apreciación artítica</t>
  </si>
  <si>
    <t>Principios de la historia del árte</t>
  </si>
  <si>
    <t>Principios de la historia del arte</t>
  </si>
  <si>
    <t>8vo Año Básica</t>
  </si>
  <si>
    <t>ESTUDIOS SOCIALES EDUCACIÓN GENERAL BÁSICA (EGB DE 8VO A 10MO)</t>
  </si>
  <si>
    <t>Educación Intercultural Artística</t>
  </si>
  <si>
    <t>Investigación Científica</t>
  </si>
  <si>
    <t>Orquesta</t>
  </si>
  <si>
    <t>Bases para la producción artística</t>
  </si>
  <si>
    <t>Pintura Fotografía</t>
  </si>
  <si>
    <t>Apreciación artística</t>
  </si>
  <si>
    <t>9no Año Básica</t>
  </si>
  <si>
    <t>FILOSOFÍA BACHILLERATO GENERAL UNIFICADO (BGU)</t>
  </si>
  <si>
    <t>Conjunto instrumental, vocal o mixto</t>
  </si>
  <si>
    <t>Investigación cultural</t>
  </si>
  <si>
    <t>Escultura</t>
  </si>
  <si>
    <t>10mo Año Básica</t>
  </si>
  <si>
    <t>FÍSICA BACHILLERATO GENERAL UNIFICADO (BGU)</t>
  </si>
  <si>
    <t>Horas adicionales a discreción</t>
  </si>
  <si>
    <t>Capacitación en música</t>
  </si>
  <si>
    <t>Antroplogía cultural</t>
  </si>
  <si>
    <t>Taller de nuevos medios</t>
  </si>
  <si>
    <t>Fotografía</t>
  </si>
  <si>
    <t>1er Año Bachillerato</t>
  </si>
  <si>
    <t>HISTORIA BACHILLERATO GENERAL UNIFICADO (BGU)</t>
  </si>
  <si>
    <t>Producción artístico-musical</t>
  </si>
  <si>
    <t>Formación y orientación laboral - FOL</t>
  </si>
  <si>
    <t>Taller de pensamiento crítico</t>
  </si>
  <si>
    <t>Dibujo de la figura humana</t>
  </si>
  <si>
    <t>2do Año Bachillerato</t>
  </si>
  <si>
    <t>INGLÉS</t>
  </si>
  <si>
    <t>Bachillerato_Técnico</t>
  </si>
  <si>
    <t>Instalaciones y Equipos de Cultivo</t>
  </si>
  <si>
    <t>Crianza y Manejo de Animales Mayores</t>
  </si>
  <si>
    <t>Planificación de la producción agroecológica</t>
  </si>
  <si>
    <t>Conservación de la Biodiversidad y Ecosistemas</t>
  </si>
  <si>
    <t>Nutrientes y Métodos de Conservación</t>
  </si>
  <si>
    <t>Motores de Combustión Interna</t>
  </si>
  <si>
    <t>Mantenimiento  y Reparación de Chasis</t>
  </si>
  <si>
    <t>Sistemas de Refrigeración</t>
  </si>
  <si>
    <t>Equipos y Sistemas Electrónicos de Audio y Video</t>
  </si>
  <si>
    <t>Gestión Administrativa  en la Construcción</t>
  </si>
  <si>
    <t>Definición de Soluciones Constructivas y de Instalación de Muebles</t>
  </si>
  <si>
    <t>Procesos, Técnicas e Industrialización  de Patrones de Prendas y</t>
  </si>
  <si>
    <t>Procesos, Técnicas e Industrialización de Patrones de Calzado y</t>
  </si>
  <si>
    <t>Operaciones Metalmecánicas  Básicas</t>
  </si>
  <si>
    <t>Instalación de Servicios Especiales en Edificios</t>
  </si>
  <si>
    <t>Tecnología Textil Básica</t>
  </si>
  <si>
    <t>Procesos de Manufactura y CNC</t>
  </si>
  <si>
    <t>Práctica de la Tecnología: Electricidad Básica</t>
  </si>
  <si>
    <t>Operaciones de Almacenaje</t>
  </si>
  <si>
    <t>Gestión Administrativa  de las Operaciones de Comercio</t>
  </si>
  <si>
    <t>Contabilidad General</t>
  </si>
  <si>
    <t>Comunicación en la Gestión Administrativa</t>
  </si>
  <si>
    <t>Servicios Hoteleros de Alojamiento</t>
  </si>
  <si>
    <t>Venta de Paquetes y Servicios Turísticos</t>
  </si>
  <si>
    <t>Aplicaciones Ofimáticas Locales y en Línea</t>
  </si>
  <si>
    <t>Gestión y Organización Comunitaria</t>
  </si>
  <si>
    <t>Dispositivos Inteligentes y Periféricos</t>
  </si>
  <si>
    <t>Programación en Lenguajes Estructuradas</t>
  </si>
  <si>
    <t>Interpretación Instrumental</t>
  </si>
  <si>
    <t>Dibujo Artístico</t>
  </si>
  <si>
    <t>Procesos del Diseño Gráfico</t>
  </si>
  <si>
    <t>Construcción de Muebles Tallados en Madera</t>
  </si>
  <si>
    <t>Actividades Recreativas</t>
  </si>
  <si>
    <t>Bases Fisiológicas y Nutrición</t>
  </si>
  <si>
    <t>Creación y arreglos</t>
  </si>
  <si>
    <t>Módulos de cultura y sociedad</t>
  </si>
  <si>
    <t>3er Año Bachillerato</t>
  </si>
  <si>
    <t>Bachillerato_Técnico_Productivo</t>
  </si>
  <si>
    <t>Técnicas de Cultivo de Peces</t>
  </si>
  <si>
    <t>Crianza y Manejo de Animales Menores</t>
  </si>
  <si>
    <t>Abonos orgámicos y biocontroladores</t>
  </si>
  <si>
    <t>Manejo de Recursos Naturales</t>
  </si>
  <si>
    <t>Procesamiento de Cárnicos</t>
  </si>
  <si>
    <t>Tren de Rodaje</t>
  </si>
  <si>
    <t>Mantenimiento  y Reparación de la Carrocería</t>
  </si>
  <si>
    <t>Sistemas de Calefacción</t>
  </si>
  <si>
    <t>Equipos y Sistemas Microinformáticos</t>
  </si>
  <si>
    <t>Construcción de Elementos Estructurales en Edificaciones</t>
  </si>
  <si>
    <t>Control de Almacén en Industrias de Fabricación de Carpintería y</t>
  </si>
  <si>
    <t>Complementos  del Vestir</t>
  </si>
  <si>
    <t>Artículos de Marroquinería</t>
  </si>
  <si>
    <t>Mecanizado por Arranque de Viruta</t>
  </si>
  <si>
    <t>Instalaciones Automatizadas  Eléctricas</t>
  </si>
  <si>
    <t>Maquinaria para la Industria Textil</t>
  </si>
  <si>
    <t>Sistemas de Automatización  y Control</t>
  </si>
  <si>
    <t>Práctica de la Tecnología: Máquinas Eléctricas e Instalaciones</t>
  </si>
  <si>
    <t>Operaciones de Venta</t>
  </si>
  <si>
    <t>Operaciones de Financiamiento</t>
  </si>
  <si>
    <t>Contabilidad de Costos</t>
  </si>
  <si>
    <t>Gestión Documental y Archivo</t>
  </si>
  <si>
    <t>Adquisiciones y Almacenamiento  de Materia Prima</t>
  </si>
  <si>
    <t>Gestión de Servicios de Información Turística</t>
  </si>
  <si>
    <t>Sistemas Operativos y Redes</t>
  </si>
  <si>
    <t>Derechos Colectivos y Liderazgo</t>
  </si>
  <si>
    <t>Redes de Datos</t>
  </si>
  <si>
    <t>Programación Orientada a Objetivos</t>
  </si>
  <si>
    <t>Arreglos y Composición Musical</t>
  </si>
  <si>
    <t>Historia del Arte</t>
  </si>
  <si>
    <t>Elaboración del Arte</t>
  </si>
  <si>
    <t>Modelado y Escultura</t>
  </si>
  <si>
    <t>Planificación y Evaluación en Recreación y Deportes</t>
  </si>
  <si>
    <t>Seguridad y Primeros Auxilios</t>
  </si>
  <si>
    <t>Módulos de expredión artística</t>
  </si>
  <si>
    <t>LENGUAS ANCESTRALES-QUICHUA-SEGUNDO EGB A BACHILLERATO</t>
  </si>
  <si>
    <t>Bachillerato_Complementario_en_artes</t>
  </si>
  <si>
    <t>Técnicas de Cultivo de Moluscos</t>
  </si>
  <si>
    <t>Producción y Propagación de Cultivos de Ciclo Corto a Campo Abierto y/o Bajo Cubierta</t>
  </si>
  <si>
    <t>Especies vegetales</t>
  </si>
  <si>
    <t>Calidad Ambiental de los Recursos Naturales</t>
  </si>
  <si>
    <t>Procesamiento de Lácteos</t>
  </si>
  <si>
    <t>Sistemas Eléctricos y Electrónicos</t>
  </si>
  <si>
    <t>Pintado del Vehículo Automotor</t>
  </si>
  <si>
    <t>Sistemas de Aire Acondicionado  y Ventilación</t>
  </si>
  <si>
    <t>Equipos y Sistemas Microprocesados</t>
  </si>
  <si>
    <t>Trabajos de Mampostería, Pisos, Revestimientos  y Recubrimientos</t>
  </si>
  <si>
    <t>Muebles</t>
  </si>
  <si>
    <t>Técnicas de Corte de Tejidos y Pieles</t>
  </si>
  <si>
    <t>Soldadura</t>
  </si>
  <si>
    <t>Instalaciones de Enlace y Centros de Transformación</t>
  </si>
  <si>
    <t>Producción de Hilatura, Tejeduría y Telas no Tejidas</t>
  </si>
  <si>
    <t>Sistemas Microcontrolados</t>
  </si>
  <si>
    <t>Eléctricas</t>
  </si>
  <si>
    <t>Animación en el Punto de Venta</t>
  </si>
  <si>
    <t>Operaciones de Compraventa</t>
  </si>
  <si>
    <t>Contabilidad Bancaria</t>
  </si>
  <si>
    <t>Procesos de Gestión Administrativa</t>
  </si>
  <si>
    <t>Preparaciones Culinarias Básicas</t>
  </si>
  <si>
    <t>Asistencia y Mediación de Grupos</t>
  </si>
  <si>
    <t>Programación y Bases de Datos</t>
  </si>
  <si>
    <t>Legislación Tributaria y Mercantil</t>
  </si>
  <si>
    <t>Cableado Estructurado</t>
  </si>
  <si>
    <t>Análisis y Diseño de Base de Datos</t>
  </si>
  <si>
    <t>Material Sonoro y Visual</t>
  </si>
  <si>
    <t>Fundamentos para la Creación Artística</t>
  </si>
  <si>
    <t>Diseño Asistido por el Ordenador (DAO)</t>
  </si>
  <si>
    <t>Tecnología de la Madera</t>
  </si>
  <si>
    <t>Entrenamiento Deportivo</t>
  </si>
  <si>
    <t>Planificación del Entrenamiento</t>
  </si>
  <si>
    <t>Teatro para cantantes</t>
  </si>
  <si>
    <t>Técnicas de Cultivo de Crustáceos</t>
  </si>
  <si>
    <t>Producción de Cultivos Perennes y Viveros</t>
  </si>
  <si>
    <t>Animales de granja</t>
  </si>
  <si>
    <t>Proyectos de Educación e Interpretación Ambiental</t>
  </si>
  <si>
    <t>Procesamiento de Frutas y Vegetales</t>
  </si>
  <si>
    <t>Sistemas de Seguridad y Confortabilidad</t>
  </si>
  <si>
    <t>Tareas Complementarias  de Apoyo a Procesos de Chapistería y</t>
  </si>
  <si>
    <t>Redes de Servicio de Agua, Gases y Combustibles</t>
  </si>
  <si>
    <t>Equipos y Sistemas de Telefonía</t>
  </si>
  <si>
    <t>Instalación de Prefabricados para la Construcción</t>
  </si>
  <si>
    <t>Mecanizado Básico e Industrial de Muebles</t>
  </si>
  <si>
    <t>Técnicas de Ensamblaje</t>
  </si>
  <si>
    <t>Control de las Características en Fabricación Mecánica</t>
  </si>
  <si>
    <t>Mantenimiento  de Máquinas Eléctricas</t>
  </si>
  <si>
    <t>Química Aplicada a la Industria Textil</t>
  </si>
  <si>
    <t>Sistemas con Servomecanismos</t>
  </si>
  <si>
    <t>Seguridad y Salud Laboral</t>
  </si>
  <si>
    <t>Dibujo Técnico Aplicado a Comercialización y Ventas</t>
  </si>
  <si>
    <t>Operaciones de Logística</t>
  </si>
  <si>
    <t>Tributación</t>
  </si>
  <si>
    <t>Contabilidad Básica</t>
  </si>
  <si>
    <t>Producción Culinaria</t>
  </si>
  <si>
    <t>Sistema y Normativa Turística</t>
  </si>
  <si>
    <t>Soporte Técnico</t>
  </si>
  <si>
    <t>Desarrollo Comunitario y Saneamiento Ambiental</t>
  </si>
  <si>
    <t>Seguridad de Información</t>
  </si>
  <si>
    <t>Diseño Web</t>
  </si>
  <si>
    <t>Orientación de Agrupaciones Musicales</t>
  </si>
  <si>
    <t>Cerámica</t>
  </si>
  <si>
    <t>Arte Final</t>
  </si>
  <si>
    <t>Organización de Eventos Recreativos y/o Deportivos</t>
  </si>
  <si>
    <t>Fonética para cantantes</t>
  </si>
  <si>
    <t>Módulos de expresión artística</t>
  </si>
  <si>
    <t>QUÍMICA BACHILLERATO GENERAL UNIFICADO (BGU)</t>
  </si>
  <si>
    <t>Técnicas de Marisqueo</t>
  </si>
  <si>
    <t>Manejo Integral de una Unidad de Producción Agropecuaria - UPA</t>
  </si>
  <si>
    <t>Conservación, Industrialización y Comercialización</t>
  </si>
  <si>
    <t>Ecología, Desarrollo Sostenible y Sustentable</t>
  </si>
  <si>
    <t>Gestión de Calidad y Seguridad Alimentaria</t>
  </si>
  <si>
    <t>Metalmecánica  Aplicada en el Mantenimiento  de Vehículos</t>
  </si>
  <si>
    <t>Pintura</t>
  </si>
  <si>
    <t>Operaciones de Mecanizado en Instalaciones de Climatización</t>
  </si>
  <si>
    <t>Electrónica General</t>
  </si>
  <si>
    <t>Formación y Orientación Laboral - FOL</t>
  </si>
  <si>
    <t>Montaje Industrial e Instalación de Muebles</t>
  </si>
  <si>
    <t>Acabados de Confección</t>
  </si>
  <si>
    <t>Técnicas de Montado y Acabado de Calzado y Marroquinería</t>
  </si>
  <si>
    <t>Dibujo Técnico Mecánico</t>
  </si>
  <si>
    <t>Electrotecnia</t>
  </si>
  <si>
    <t>Acabados Textiles</t>
  </si>
  <si>
    <t>Electrotecnia y Electrónica General</t>
  </si>
  <si>
    <t>Dibujo Técnico Aplicado</t>
  </si>
  <si>
    <t>Informática Aplicada a Comercialización y Ventas</t>
  </si>
  <si>
    <t>Informática Aplicada al Comercio Exterior</t>
  </si>
  <si>
    <t>Gestión del Talento Humano</t>
  </si>
  <si>
    <t>Informática Aplicada a la Gestión Administrativa</t>
  </si>
  <si>
    <t>Servicio de Alimentos y Bebidas</t>
  </si>
  <si>
    <t>Destinos y Paquetes Turísticos Nacionales e Internacionales</t>
  </si>
  <si>
    <t>Diseño y Desarrollo WEB</t>
  </si>
  <si>
    <t>Organización y Gestión de Proyectos</t>
  </si>
  <si>
    <t>Programación Movil</t>
  </si>
  <si>
    <t>Instrumento Armónico</t>
  </si>
  <si>
    <t>Arte Gráfico</t>
  </si>
  <si>
    <t>Bases Fisiológicas</t>
  </si>
  <si>
    <t>Biomecánica</t>
  </si>
  <si>
    <t>Repertorio para cantantes</t>
  </si>
  <si>
    <t>1er Año Bachillerato BT</t>
  </si>
  <si>
    <t>FIP_CULTIVO_DE_PECES</t>
  </si>
  <si>
    <t>Cultivos Auxiliares</t>
  </si>
  <si>
    <t>Agrotecnología</t>
  </si>
  <si>
    <t>Dibujo Técnico Aplicado a Producción Agroecológica</t>
  </si>
  <si>
    <t>Participación Comunitaria</t>
  </si>
  <si>
    <t>Automotores</t>
  </si>
  <si>
    <t>Electrotecnia Aplicada a Sistemas de Climatización</t>
  </si>
  <si>
    <t>Electrónica Digital</t>
  </si>
  <si>
    <t>Formación en Centros de Trabajo - FCT</t>
  </si>
  <si>
    <t>Acabado Industrial de Muebles</t>
  </si>
  <si>
    <t>Productos y Procesos de Confección</t>
  </si>
  <si>
    <t>Anatomía Básica del Pie</t>
  </si>
  <si>
    <t>Fundamentos de Metrología y Montaje Mecánico</t>
  </si>
  <si>
    <t>Instalaciones Eléctricas de Interior</t>
  </si>
  <si>
    <t>Seguridad en la Industria Textil</t>
  </si>
  <si>
    <t>Mantenimiento  de Máquinas</t>
  </si>
  <si>
    <t>Inglés Técnico Aplicado a Comercialización y Ventas</t>
  </si>
  <si>
    <t>Inglés Técnico Aplicado al Comercio Exterior</t>
  </si>
  <si>
    <t>Paquetes Contables y Tributarios</t>
  </si>
  <si>
    <t>Bases del Derecho</t>
  </si>
  <si>
    <t>Panadería y Pastelería</t>
  </si>
  <si>
    <t>Organización Administrativa-Contable</t>
  </si>
  <si>
    <t>Recursos Naturales</t>
  </si>
  <si>
    <t>Informática Musical</t>
  </si>
  <si>
    <t>Gestión Artística</t>
  </si>
  <si>
    <t>Historia del Arte Gráfico</t>
  </si>
  <si>
    <t>Manejo de Grupos</t>
  </si>
  <si>
    <t>Acompañamiento para pianistas</t>
  </si>
  <si>
    <t>2do Año Bachillerato BT</t>
  </si>
  <si>
    <t>FIP_PRODUCCIÓN_AGROPECUARIA</t>
  </si>
  <si>
    <t>Parámetros y Condiciones de Cultivo</t>
  </si>
  <si>
    <t>Dibujo Técnico</t>
  </si>
  <si>
    <t>Electrotecnia y Electrónica Aplicadas en el Mantenimiento  de</t>
  </si>
  <si>
    <t>Automatismos en Sistemas de Climatización</t>
  </si>
  <si>
    <t>Instalaciones Eléctricas Básicas</t>
  </si>
  <si>
    <t>Materiales Textiles, Piel y Cuero</t>
  </si>
  <si>
    <t>Materiales Textiles</t>
  </si>
  <si>
    <t>Seguridad en las Industrias de Fabricación Mecánica</t>
  </si>
  <si>
    <t>Automatismos y Tableros Eléctricos</t>
  </si>
  <si>
    <t>Interfaces de Control</t>
  </si>
  <si>
    <t>Soldadura Eléctrica y Autógena</t>
  </si>
  <si>
    <t>Entorno Micro y Macro del Comercio Exterior</t>
  </si>
  <si>
    <t>Inglés Técnico Aplicado a la Gestión Administrativa</t>
  </si>
  <si>
    <t>Limpieza y Sanitización</t>
  </si>
  <si>
    <t>Inglés Aplicado al Turismo</t>
  </si>
  <si>
    <t>Contabilidad</t>
  </si>
  <si>
    <t>Apreciación Artística</t>
  </si>
  <si>
    <t>Formación en Centros de Trabajo - FCT/competencias</t>
  </si>
  <si>
    <t>3er Año Bachillerato BT</t>
  </si>
  <si>
    <t>FIP_PRODUCCIÓN_AGROECOLÓGICA</t>
  </si>
  <si>
    <t>Plan de Cultivo</t>
  </si>
  <si>
    <t>Vehículos Automotores</t>
  </si>
  <si>
    <t>Materiales y Productos en Industrias de la Madera y el Mueble</t>
  </si>
  <si>
    <t>Piel y Cuero</t>
  </si>
  <si>
    <t>Organización del Taller</t>
  </si>
  <si>
    <t>Inglés Técnico Aplicado</t>
  </si>
  <si>
    <t>Las TIC en la Gestión de las Agencias de Viajes</t>
  </si>
  <si>
    <t>Investigación y Elaboración del Proyecto de la FIP</t>
  </si>
  <si>
    <t>Recursos Recreativos y Deportivos</t>
  </si>
  <si>
    <t>FIP_CONSERVACIÓN_Y_MANEJO_DE_RN</t>
  </si>
  <si>
    <t>Seguridad y Salud Laboral en la Industria del Mueble</t>
  </si>
  <si>
    <t>FIP_INDUSTRIALIZACIÓN_DE_PRODUCTOS_ALIMENTICIOS</t>
  </si>
  <si>
    <t>Productos y Procesos de Calzado y Marroquinería</t>
  </si>
  <si>
    <t>FIP_ELECTROMECÁNICA_AUTOMOTRIZ</t>
  </si>
  <si>
    <t>FIP_CHAPISTERÍA_Y_PINTURA</t>
  </si>
  <si>
    <t>1er año BCA</t>
  </si>
  <si>
    <t>FIP_CLIMATIZACIÓN</t>
  </si>
  <si>
    <t>2do año BCA</t>
  </si>
  <si>
    <t>FIP_ELECTRÓNICA_DE_CONSUMO</t>
  </si>
  <si>
    <t>3er año BCA</t>
  </si>
  <si>
    <t>FIP_APLICACIÓN_DE_PROYECTOS_DE_CONSTRUCCIÓN</t>
  </si>
  <si>
    <t>4to año BCA</t>
  </si>
  <si>
    <t>FIP_FABRICACIÓN_Y_MONTAJE_DE_MUEBLES</t>
  </si>
  <si>
    <t>5to año BCA</t>
  </si>
  <si>
    <t>FIP_INDUSTRIA_DE_LA_CONFECCIÓN</t>
  </si>
  <si>
    <t>6to año BCA</t>
  </si>
  <si>
    <t>FIP_CALZADO_Y_MARROQUINERÍA</t>
  </si>
  <si>
    <t>7mo año BCA</t>
  </si>
  <si>
    <t>FIP_MECANIZADO_Y_CONSTRUCCIONES_METÁLICAS</t>
  </si>
  <si>
    <t>8vo año BCA</t>
  </si>
  <si>
    <t>FIP_INSTALACIONES_EQUIPOS_Y_MÁQUINAS_ELÉCTRICAS</t>
  </si>
  <si>
    <t>9no año BCA</t>
  </si>
  <si>
    <t>FIP_INDUSTRIA_TEXTIL</t>
  </si>
  <si>
    <t>10mo año BCA</t>
  </si>
  <si>
    <t>FIP_MECATRÓNICA</t>
  </si>
  <si>
    <t>11vo año BCA</t>
  </si>
  <si>
    <t>FIP_ELECTROMECÁNICA</t>
  </si>
  <si>
    <t>FIP_COMERCIALIZACIÓN_Y_VENTAS</t>
  </si>
  <si>
    <t>FIP_COMERCIO_EXTERIOR</t>
  </si>
  <si>
    <t>FIP_CONTABILIDAD</t>
  </si>
  <si>
    <t>FIP_GESTIÓN_ADMINISTRATIVA</t>
  </si>
  <si>
    <t>FIP_SERVICIOS_HOTELEROS</t>
  </si>
  <si>
    <t>FIP_VENTAS_E_INFORMACIÓN_TURÍSTICA</t>
  </si>
  <si>
    <t>FIP_INFORMÁTICA</t>
  </si>
  <si>
    <t>FIP_GESTIÓN_Y_DESARROLLO_COMUNITARIO</t>
  </si>
  <si>
    <t>FIP_DISPOSITIVOS_Y_CONECTIVIDAD</t>
  </si>
  <si>
    <t>FIP_PROGRAMACIÓN_DE_SOFTWARE</t>
  </si>
  <si>
    <t>FIP_MÚSICA</t>
  </si>
  <si>
    <t>FIP_PINTURA_CERÁMICA</t>
  </si>
  <si>
    <t>FIP_ESCULTURA_ARTEGRÁFICO</t>
  </si>
  <si>
    <t>FIP_DISEÑO_GRÁFICO</t>
  </si>
  <si>
    <t>FIP_PROMOTOR_EN_RECREACIÓN_Y_DEPORTES</t>
  </si>
  <si>
    <t>FIP_DEPORTES_DE_EQUIPO</t>
  </si>
  <si>
    <t>FTP_ELABORADOS_LÁCTEOS</t>
  </si>
  <si>
    <t>FTP_ELABORADOS_CÁRNICOS</t>
  </si>
  <si>
    <t>FTP_CONSERVERÍA</t>
  </si>
  <si>
    <t>FTP_CONTROL_DE_TRANSFORMACIÓN_DE_ALIMENTOS</t>
  </si>
  <si>
    <t>FTP_MANEJO_FORESTAL_Y_TRANSFORMACIÓN_PRIMARIA_DE_LA_MADERA</t>
  </si>
  <si>
    <t>FTP_GUARDAPARQUES</t>
  </si>
  <si>
    <t>FTP_EMPRENDIMIENTO_AGRÍCOLA</t>
  </si>
  <si>
    <t>FTP_FÁBRICA_DE_CARROCERÍAS</t>
  </si>
  <si>
    <t>FTP_ASISTENTE_DE_OBRAS_CIVILES</t>
  </si>
  <si>
    <t>FTP_SEGURIDAD_INDUSTRIAL</t>
  </si>
  <si>
    <t>FTP_INSTALACIONES_HIDROSANITARIAS</t>
  </si>
  <si>
    <t>FTP_ENSAMBLE_Y_MANTENIMIENTO_DE_EQUIPOS_ELECTRÓNICOS</t>
  </si>
  <si>
    <t>FTP_PROCESOS_DE_SOLDADURA</t>
  </si>
  <si>
    <t>FTP_DISEÑO_DE_MODAS</t>
  </si>
  <si>
    <t>FTP_SERVICIO_ELÉCTRICO_ELECTRÓNICO_AUTOMOTRIZ</t>
  </si>
  <si>
    <t>FTP_COCINA_TRADICIONAL</t>
  </si>
  <si>
    <t>FTP_GESTOR_ESPECIALISTA_EN_VENTAS</t>
  </si>
  <si>
    <t>FTP_LOGÍSTICA_EMPRESARIAL</t>
  </si>
  <si>
    <t>FTP_FUTBOLISTA_PROFESIONAL</t>
  </si>
  <si>
    <t>FAC_MÚSICA</t>
  </si>
  <si>
    <t>FAC_DANZA</t>
  </si>
  <si>
    <t>FAC_ARTES_PLÁSTICAS_PINTURA</t>
  </si>
  <si>
    <t>FAC_ARTES_PLÁSTICAS_ESCULTURA</t>
  </si>
  <si>
    <t>FAC_ARTES_PLÁSTICAS_ARTE_GRÁFICO</t>
  </si>
  <si>
    <t>Nro. DECE y Salud:</t>
  </si>
  <si>
    <t>Nro. Equipo Multidisciplinario Especializado:</t>
  </si>
  <si>
    <t>Nro. Docentes</t>
  </si>
  <si>
    <t>Acompañamiento Pedagógico</t>
  </si>
  <si>
    <t>Proyectos institucionales de índole pedagógico</t>
  </si>
  <si>
    <t>Talleres de aprendizaje que fortalezcan los ámbitos y ejes de desarrollo y aprendizaje</t>
  </si>
  <si>
    <t>Tutorías para los estudiantes</t>
  </si>
  <si>
    <t>Talleres de elaboración de proyectos interdisciplinarios</t>
  </si>
  <si>
    <t>Proyectos de desarrollo colaborativo</t>
  </si>
  <si>
    <t>Aprendizajes con pertinencia local y regional</t>
  </si>
  <si>
    <t>Proyectos de vinculación con la comunidad</t>
  </si>
  <si>
    <t>Programas para el fortalecimiento de la identidad institucional, local y/o nacional</t>
  </si>
  <si>
    <t>Lectura libre y recreativa</t>
  </si>
  <si>
    <t>Talleres de comunicación, música, robótica, neuroeducación, STEAM, conciencia plena</t>
  </si>
  <si>
    <t>Construcción del proyecto de vida, promoción de la participación de estudiantes</t>
  </si>
  <si>
    <t>Total</t>
  </si>
  <si>
    <t>Educación Cultural y Artística
Educación Física</t>
  </si>
  <si>
    <t>Lengua y Literatura
Matemáticas
Ciencias Sociales
Ciencias Naturales</t>
  </si>
  <si>
    <t>Periodos pedagógicos mínimos a la semana</t>
  </si>
  <si>
    <t>Períodos pedagógicos para bachillerato técnico</t>
  </si>
  <si>
    <t>Primero de BGU A</t>
  </si>
  <si>
    <t>Segundo de BGU A</t>
  </si>
  <si>
    <t>Tercero de BGU A</t>
  </si>
  <si>
    <t>Primero de BGU A2</t>
  </si>
  <si>
    <t>Segundo de BGU A2</t>
  </si>
  <si>
    <t>Tercero de BGU A2</t>
  </si>
  <si>
    <t>Valores</t>
  </si>
  <si>
    <t>Horas directivo</t>
  </si>
  <si>
    <t>PPE</t>
  </si>
  <si>
    <t>Motivo</t>
  </si>
  <si>
    <t>Horas otros</t>
  </si>
  <si>
    <t>Total Periodos acompañamiento</t>
  </si>
  <si>
    <t>9no A2</t>
  </si>
  <si>
    <t>10mo A2</t>
  </si>
  <si>
    <t>Total Periodos pedagógicos</t>
  </si>
  <si>
    <t>Pedagógicos</t>
  </si>
  <si>
    <t>Acompañamiento</t>
  </si>
  <si>
    <t>NÓMINA DE DOCENTES, DIRECTIVOS PERSONAL DE LA SALUD Y PERSONAL ADMINISTRATIVO DE LA INSTITUCIÓN EDUCATIVA</t>
  </si>
  <si>
    <t>Grupo 3 años A</t>
  </si>
  <si>
    <t>Grupo 3 años B</t>
  </si>
  <si>
    <t>Grupo 4 años A</t>
  </si>
  <si>
    <t>Grupo 4 años B</t>
  </si>
  <si>
    <t>1ero A</t>
  </si>
  <si>
    <t>1ero A2</t>
  </si>
  <si>
    <t>1ero B</t>
  </si>
  <si>
    <t>2do A</t>
  </si>
  <si>
    <t>2do B</t>
  </si>
  <si>
    <t>3er A</t>
  </si>
  <si>
    <t>3er B</t>
  </si>
  <si>
    <t>4to B</t>
  </si>
  <si>
    <t>4to A</t>
  </si>
  <si>
    <t>5to A</t>
  </si>
  <si>
    <t>5to B</t>
  </si>
  <si>
    <t>6to A</t>
  </si>
  <si>
    <t>6to B</t>
  </si>
  <si>
    <t>7mo B</t>
  </si>
  <si>
    <t>7mo A</t>
  </si>
  <si>
    <t>Grupo 3 años A2</t>
  </si>
  <si>
    <t>Grupo 4 años A2</t>
  </si>
  <si>
    <t>2do A2</t>
  </si>
  <si>
    <t>3er A2</t>
  </si>
  <si>
    <t>4to A2</t>
  </si>
  <si>
    <t>5to A2</t>
  </si>
  <si>
    <t>6to A2</t>
  </si>
  <si>
    <t>8vo  A</t>
  </si>
  <si>
    <t>7mo A2</t>
  </si>
  <si>
    <t>8vo  A2</t>
  </si>
  <si>
    <t>9no A3</t>
  </si>
  <si>
    <t>10mo A3</t>
  </si>
  <si>
    <t>Primero de BGU A3</t>
  </si>
  <si>
    <t>Segundo de BGU A3</t>
  </si>
  <si>
    <t>Tercero de BGU A3</t>
  </si>
  <si>
    <t>DETALLE DE NÚMERO DE ESTUDIANTES Y PARALELOS</t>
  </si>
  <si>
    <t>Acompañamiento Educativo</t>
  </si>
  <si>
    <t>PLAN DE ESTUDIOS</t>
  </si>
  <si>
    <t>FIP_EBANISTERÍA_TALLADO_Y_ESCULTURA</t>
  </si>
  <si>
    <t>LENGUA Y LITERATURA BACHILLERATO GENERAL UNIFICADO (EGB DE 8VO A 3 RO BGU)</t>
  </si>
  <si>
    <t>MATEMÁTICA EDUCACIÓN GENERAL BÁSICA (EGB DE 8VO A 3 RO BGU)</t>
  </si>
  <si>
    <t>Metodología</t>
  </si>
  <si>
    <t>ACUERDO Nro. MINEDUC-MINEDUC-2017-00040-A Artículo 4.- Carga horaria (...) La carga horaria para el currículo integrado de Alfabetización debe aplicarse de manera flexible, en función de las necesidades e intereses de la población con escolaridad inconclusa a la que se atiende. Sin embargo, el tiempo mínimo para el desarrollo de cada módulo es de dieciséis semanas.</t>
  </si>
  <si>
    <t>SEMIPRESENCIAL NO INTENSIVO: 40 SEMANAS</t>
  </si>
  <si>
    <t>SEMIPRESENCIAL INTENSIVO: 20 SEMANAS</t>
  </si>
  <si>
    <t>Horas pedagógicas totales del Bachillerato en Ciencias</t>
  </si>
  <si>
    <t>Horas adicionales para Bachillerato Técnico</t>
  </si>
  <si>
    <t>Acompañamiento integral en el aula</t>
  </si>
  <si>
    <t>Animación a la lectura</t>
  </si>
  <si>
    <t>Orientación vocacional y profesional</t>
  </si>
  <si>
    <t>A</t>
  </si>
  <si>
    <t>B</t>
  </si>
  <si>
    <t>C</t>
  </si>
  <si>
    <t>D</t>
  </si>
  <si>
    <t>05D01</t>
  </si>
  <si>
    <t>05H00201</t>
  </si>
  <si>
    <t>FISCAL</t>
  </si>
  <si>
    <t>ORDINARIA</t>
  </si>
  <si>
    <t>MONOGRADO</t>
  </si>
  <si>
    <t>2024 - 2025</t>
  </si>
  <si>
    <t>0503272775</t>
  </si>
  <si>
    <t xml:space="preserve">AIDA MARINA  CAÑAR CHASI </t>
  </si>
  <si>
    <t>Tercer Nivel</t>
  </si>
  <si>
    <t xml:space="preserve">LICENCIADA EN CIENCIAS DE LA EDUCACIÓN MENCIÓN EDUCACIÓN BÁSICA </t>
  </si>
  <si>
    <t>GANADOR DE QSM 7 DOCENTE DE EGB 2DO A 7MO</t>
  </si>
  <si>
    <t>0502260797</t>
  </si>
  <si>
    <t xml:space="preserve">ANITA LUCIA RIVERA BAÑO </t>
  </si>
  <si>
    <t>NOMBRAMIENTO PROVISIONAL  DESDE EL AÑO 2017 DOCENTE AULA</t>
  </si>
  <si>
    <t>0501624001</t>
  </si>
  <si>
    <t xml:space="preserve">BYRON ESTUARDO JACOME CASA </t>
  </si>
  <si>
    <t>LICENCIADO EN CIENCIAS DE LA EDUCACIÓN PROFESOR DE SEGUNDA ENSEÑANZA EN LA ESPECIALIZACIÓN DE HISTORIA Y GEOGRAFÍA</t>
  </si>
  <si>
    <t>TRASPASO DE PARTIDA POR SECTORIZACIÓN 2021 DOCENTE DE ESTUDIOS SOCIALES EGB 8VO A 10MO</t>
  </si>
  <si>
    <t>0503613606</t>
  </si>
  <si>
    <t xml:space="preserve">BYRON SANTIAGO QUILUMBA MUILEMA  </t>
  </si>
  <si>
    <t xml:space="preserve">INGENIERO INDUSTRIAL </t>
  </si>
  <si>
    <t xml:space="preserve">TRASPASO DE PARTIDA POR SECTORIZACIÓN 2020 DOCENTE DE ELECTRICIDAD Y ELECTRÓNICA </t>
  </si>
  <si>
    <t>0503720583</t>
  </si>
  <si>
    <t xml:space="preserve">CARMEN GABRIELA BANDA MUÑOZ </t>
  </si>
  <si>
    <t>LICENCIADA EN CIENCIAS DE LA EDUCACION MENCION INGLES</t>
  </si>
  <si>
    <t>GANADOR DE QSM 6 DOCENTE EDUCACIÓN ARTÍSTICA Y ESTÉTICA 2D0 EGB A BGU</t>
  </si>
  <si>
    <t>0504006271</t>
  </si>
  <si>
    <t xml:space="preserve">CECILIA KARINA  MADRIL QUISHPE </t>
  </si>
  <si>
    <t xml:space="preserve">LICENCIADA EN CIENCIAS DE LA EDUCACIÓN MENCIÓN EDUCACIÓN PARVULARIA </t>
  </si>
  <si>
    <t>CONTRATO OCACIONAL 2023 DOCENTE  DE EGB 2DO A 7MO</t>
  </si>
  <si>
    <t>0501821714</t>
  </si>
  <si>
    <t xml:space="preserve">CONSOLACIÓN PETRONILA YUPANGUI GUILCAZO </t>
  </si>
  <si>
    <t>Cuarto Nivel</t>
  </si>
  <si>
    <t>LICENCIADA EN CIENCIAS DE LA EDUCACIÓN PROFESORA DE SEGUNDA ENSEÑANZA EN LA ESPECIALIZACIÓN DE FILOSOFÍA Y CIENCIAS SOCIO ECONÓMICAS</t>
  </si>
  <si>
    <t>DIPLOMA SUPERIOR EN PEDAGOGÍAS INNOVADORAS</t>
  </si>
  <si>
    <t>HISTORIA Y CIENCIAS SOCIALES BACHILLERATO</t>
  </si>
  <si>
    <t>0502658388</t>
  </si>
  <si>
    <t xml:space="preserve">CRISTIAN RODRIGO PUCO CHICAIZA </t>
  </si>
  <si>
    <t>LICENCIADO EN CIENCIAS DE LA EDUCACION MENCION INGLES</t>
  </si>
  <si>
    <t>MAGÍSTER EN LINGÜÍSTICA APLICADA A LA ENSEÑANZA DEL INGLÉS COMO LENGUA EXTRANJERA</t>
  </si>
  <si>
    <t>GANADOR DE QSM 4 DOCENTE DE INGLÉS</t>
  </si>
  <si>
    <t>0502122914</t>
  </si>
  <si>
    <t xml:space="preserve">DARWIN GEOVANY GUAYTA GUAITA </t>
  </si>
  <si>
    <t>TECNOLOGO EN MANTENIMIENTO ELECTRICO Y CONTROL INDUSTRIAL</t>
  </si>
  <si>
    <t>NOMBRAMIENTO DEFINITIVO DESDE 2001 DOCENTE DE ELECTRICIDAD</t>
  </si>
  <si>
    <t>0502645179</t>
  </si>
  <si>
    <t xml:space="preserve">DARWIN LEONARDO LÓPEZ ZAMBRANO </t>
  </si>
  <si>
    <t>INGENIERÍA EN ADMINISTRACIÓN Y PRODUCCIÓN INDUSTRIAL</t>
  </si>
  <si>
    <t>MAGISTER EN GESTIÓN EDUCATIVA</t>
  </si>
  <si>
    <t>0503344236</t>
  </si>
  <si>
    <t xml:space="preserve">DIANA CAROLINA  BERMEO MARTINEZ </t>
  </si>
  <si>
    <t>INGENIERO EN ELECTROMECANICA</t>
  </si>
  <si>
    <t>CONTRATO OCACIONAL 2022 DOCENTE MATEMÁTICA</t>
  </si>
  <si>
    <t>0502666035</t>
  </si>
  <si>
    <t xml:space="preserve">DIEGO FERNANDO CHASI TOAPANTA  </t>
  </si>
  <si>
    <t>LICENCIADO EN CIENCIAS DE LA EDUCACIÓN ESPECIALIZACIÓN CULTURA FÍSICA</t>
  </si>
  <si>
    <t xml:space="preserve">NOMBRAMIENTO DEFINITIVO DESDE 2010 DOCENTE EGB Y BACHILLERATO DE CULTURA FÍSICA </t>
  </si>
  <si>
    <t>0502429343</t>
  </si>
  <si>
    <t xml:space="preserve">DIEGO HERNAN  ALMACHI TASINCHANO </t>
  </si>
  <si>
    <t>LICENCIADO EN CIENCIAS DE LA EDUCACION MENCION ELECTRICIDAD</t>
  </si>
  <si>
    <t>MAGISTER EN SEGURIDAD Y PREVENCION DE RIESGOS DEL TRABAJO</t>
  </si>
  <si>
    <t>NOMBRAMIENTO PROVISIONAL  DESDE EL AÑO 2018 DOCENTE FIP ELECTRÓNICA DE CONSUMO</t>
  </si>
  <si>
    <t>0502457211</t>
  </si>
  <si>
    <t xml:space="preserve">EDILMA SOLEDAD ORDOÑEZ VIERA  </t>
  </si>
  <si>
    <t>LICENCIADA EN CIENCIAS DE LA EDUCACIÓN MENCIÓN EDUCACIÓN BÁSICA</t>
  </si>
  <si>
    <t>0501982987</t>
  </si>
  <si>
    <t xml:space="preserve">EDWIN ROLANDO ALMACHI QUINATOA </t>
  </si>
  <si>
    <t>INGENIERO AGROINDUSTRIAL</t>
  </si>
  <si>
    <t>MAGISTER EN DISEÑO CURRICULAR Y EVALUACION EDUCATIVA</t>
  </si>
  <si>
    <t>GANADOR DE QSM 1 DOCENTE QUÍMICA BGU</t>
  </si>
  <si>
    <t>0502955065</t>
  </si>
  <si>
    <t xml:space="preserve">ELVIA BEATRIZ BRONCANO CUJI </t>
  </si>
  <si>
    <t>INGENIERA EN ECOTURISMO</t>
  </si>
  <si>
    <t>MASTER UNIVERSITARIO EN DIDACTICA DE LAS MATEMATICAS EN EDUCACION INFANTIL Y PRIMARIA</t>
  </si>
  <si>
    <t>CONTRATO OCACIONAL 2022 DOCENTE LENGUA Y LITERATURA</t>
  </si>
  <si>
    <t>0501739858</t>
  </si>
  <si>
    <t xml:space="preserve">EVA NARCISA YÁNEZ JÁCOME </t>
  </si>
  <si>
    <t xml:space="preserve">LICENCIADA EN CIENCIAS DE LA EDUCACIÓN ESPECIALIDAD EDUCACIÓN PARVULARIA            </t>
  </si>
  <si>
    <t>TRASPASO DE PARTIDA 2014 DOCENTE DE EGB 2DO A 7MO</t>
  </si>
  <si>
    <t>0501603898</t>
  </si>
  <si>
    <t>FELIX GONZALO OÑA CHIMBO</t>
  </si>
  <si>
    <t>LICENCIAD0 EN CIENCIAS DE LA EDUCACION MENCION EDUCACION BASICA</t>
  </si>
  <si>
    <t>NOMBRAMIENTO DEFINITIVO DESDE 1996 DOCENTE DE EGB 2DO A 7MO</t>
  </si>
  <si>
    <t>0502297591</t>
  </si>
  <si>
    <t>GISSELA MARIBEL BEDOYA BEDON</t>
  </si>
  <si>
    <t>CIENCIAS DE LA EDUCACIÓN MENCIÓN EDUCACIÓN BÁSICA</t>
  </si>
  <si>
    <t>NOMBRAMIENTO PROVISIONAL  DESDE EL AÑO 2022 DOCENTE DE EGB 2DO A 7MO</t>
  </si>
  <si>
    <t>0501906689</t>
  </si>
  <si>
    <t xml:space="preserve">GLORIA AZUCENA VIERA SANCHEZ </t>
  </si>
  <si>
    <t>TECNICO SUPERIOR EN SECRETARIADO EJECUTIVO BILINGÜE</t>
  </si>
  <si>
    <t>CONTRATO OCACIONAL 2023 DOCENTE  DE INGLÉS</t>
  </si>
  <si>
    <t>0502302060</t>
  </si>
  <si>
    <t xml:space="preserve">GUADALUPE DEL ROCIO SEMANATE SEMANATE </t>
  </si>
  <si>
    <t>LICENCIADA EN CIENCIAS DE LA EDUCACIÓN MENCIÓN PARVULARIA</t>
  </si>
  <si>
    <t>MAGISTER EN DISEÑO CURRICULAR Y EVALUACIÓN EDUCATIVA</t>
  </si>
  <si>
    <t>CONTRATO OCACIONAL 2023 DOCENTE  DE EDUCACIÓN INICIAL</t>
  </si>
  <si>
    <t>0503128209</t>
  </si>
  <si>
    <t xml:space="preserve">IRMA MARÍA MARTÍNEZ NIETO  </t>
  </si>
  <si>
    <t>MAGISTER EN PLANEAMIENTO Y ADMINISTRACIÓN EDUCATIVOS</t>
  </si>
  <si>
    <t>NOMBRAMIENTO DEFINITIVO DESDE 2014 DOCENTE EDUCACIÓN INICIAL</t>
  </si>
  <si>
    <t>0503271413</t>
  </si>
  <si>
    <t xml:space="preserve">JAIME ADALBERTO HERNANDEZ DEL SALTO </t>
  </si>
  <si>
    <t>LICENCIADO  ENCIENCIAS DE LA EDUCACIÓN BASICA</t>
  </si>
  <si>
    <t>NOMBRAMIENTO PROVISIONAL  DESDE EL AÑO 2023 DOCENTE DE ESTUDIOS SOCIALES</t>
  </si>
  <si>
    <t>0502191273</t>
  </si>
  <si>
    <t xml:space="preserve">JEAN PAUL MOLINA VILLARROEL  </t>
  </si>
  <si>
    <t>INGENIERO EN SISTEMAS</t>
  </si>
  <si>
    <t>MAGISTER EN EDUCACIÓN MENCIÓN PEDAGOGÍA EN ENTORNOS DIGITALES</t>
  </si>
  <si>
    <t>GANADOR DE QSM 3 DOCENTE DE INFORMÁTICA</t>
  </si>
  <si>
    <t>0503151862</t>
  </si>
  <si>
    <t>JENNY MARICELA CHANCUSIG ARMAS</t>
  </si>
  <si>
    <t>LICENCIADA EN CIENCIAS DE LA EDUCACIÓN MENCIÓN: PROFESORA PARVULARIA</t>
  </si>
  <si>
    <t>GANADOR DE QSM 5 DOCENTE DE INICIAL 2 (DE 3 A 6 AÑOS) Y SUBNIVEL PREPARATORIA (1RO DE EGB)</t>
  </si>
  <si>
    <t>0501818850</t>
  </si>
  <si>
    <t xml:space="preserve">JOSE CHUSIN PILATASIG  </t>
  </si>
  <si>
    <t>LICENCIADO EN CIENCIAS DE LA EDUCACION CON ESPECIALIDAD EN DOCENCIA BASICA INTERCULTURAL BILINGÜE</t>
  </si>
  <si>
    <t>MAGÍSTER EN INNOVACIÓN DE LA EDUCACIÓN</t>
  </si>
  <si>
    <t>NOMBRAMIENTO DEFINITIVO DESDE 1997 DOCENTE LENGUA Y LITERATURA DE 10MO EGB A 3RO BGU</t>
  </si>
  <si>
    <t>0502392400</t>
  </si>
  <si>
    <t xml:space="preserve">JUAN CARLOS CHANATASIG TOAPANTA </t>
  </si>
  <si>
    <t xml:space="preserve">NOMBRAMIENTO DEFINITIVO DESDE 2009 DOCENTE EGB Y BACHILLERATO DE CULTURA FÍSICA </t>
  </si>
  <si>
    <t>0502515554</t>
  </si>
  <si>
    <t xml:space="preserve">LAURA VILCA TOAPANTA </t>
  </si>
  <si>
    <t>MAGISTER EN EDUCACIÓN INICIAL</t>
  </si>
  <si>
    <t>NOMBRAMIENTO DEFINITIVO DESDE 2014 DOCENTE DE EDUCACIÓN INICIAL</t>
  </si>
  <si>
    <t>1900412451</t>
  </si>
  <si>
    <t>LAYDY PATRICIA ASANZA TENEN</t>
  </si>
  <si>
    <t>LICENCIADA EN CIENCIAS DE LA EDUCACION MENCION EDUCACION BASICA</t>
  </si>
  <si>
    <t>CONTRATO OCACIONAL 2022 DOCENTE DE EGB 2DO A 7MO</t>
  </si>
  <si>
    <t>0503142200</t>
  </si>
  <si>
    <t xml:space="preserve">LILIANA ELIZABETH BUSTILLOS CAJAS </t>
  </si>
  <si>
    <t>LICENCIADA EN CIENCIAS DE LA EDUCACION MENCION EDUCACION PARVULARIA</t>
  </si>
  <si>
    <t>0501645469</t>
  </si>
  <si>
    <t>LOLITA HORTENCIA PACHECO GUERRERO</t>
  </si>
  <si>
    <t>LICENCIADA EN CIENCIAS DE LA EDUCACION MENCION EN EDUCACION BASICA</t>
  </si>
  <si>
    <t>MAGISTER EN EDUCACION Y DESARROLLO SOCIAL</t>
  </si>
  <si>
    <t>NOMBRAMIENTO DEFINITIVO DESDE 2012 DOCENTE EDUCACIÓN GENERAL BÁSICA</t>
  </si>
  <si>
    <t>0502522469</t>
  </si>
  <si>
    <t xml:space="preserve">LORENA DEL ROSARIO BUSTILLOS REYES </t>
  </si>
  <si>
    <t>INGENIERA AGRÓNOMA</t>
  </si>
  <si>
    <t>GANADOR DE QSM 4 DOCENTE MATAMÁTICA EGB 8VO A 10MO</t>
  </si>
  <si>
    <t>0604793703</t>
  </si>
  <si>
    <t xml:space="preserve">LUIS FERNANDO JAYA USHCA </t>
  </si>
  <si>
    <t>LICENCIADO EN CIENCIAS DE LA EDUCACION, PROFESOR DE INFORMATICA APLICADA A LA EDUCACION</t>
  </si>
  <si>
    <t>GANADOR DE QSM 7 DOCENTE DE INFORMÁTICA</t>
  </si>
  <si>
    <t>0502991581</t>
  </si>
  <si>
    <t xml:space="preserve">MAGALY SOARYDA ZUMBA MONTES </t>
  </si>
  <si>
    <t>0401352398</t>
  </si>
  <si>
    <t xml:space="preserve">MARCIA ELVIRA BORJA PADILLA </t>
  </si>
  <si>
    <t>LICENCIADA EN CIENCIAS DE LA EDUCACIÒN ESPECIALIDAD INGLÈS</t>
  </si>
  <si>
    <t>CONTRATO OCACIONAL 2022 DOCENTE INGLÉS</t>
  </si>
  <si>
    <t>0501701411</t>
  </si>
  <si>
    <t xml:space="preserve">MARCIA ELIZABETH BURGASÍ OÑATE </t>
  </si>
  <si>
    <t>PROFESOR DE EDUCACION PRIMARIA - NIVEL TECNICO SUPERIOR</t>
  </si>
  <si>
    <t>NOMBRAMIENTO DEFINITIVO DESDE 1990 DOCENTE DE 2DO A 7MO EGB</t>
  </si>
  <si>
    <t>0502041031</t>
  </si>
  <si>
    <t xml:space="preserve">MARCIA ELIZABETH LANDETA OÑATE </t>
  </si>
  <si>
    <t>PROFESOR DE EDUCACION PRIMARIA NIVEL TECNOLOGICO</t>
  </si>
  <si>
    <t>TRASPASO DE PARTIDA POR SECTORIZACIÓN 2021 DOCENTE DE EGB DE 2DO A  7MO</t>
  </si>
  <si>
    <t>0502873797</t>
  </si>
  <si>
    <t xml:space="preserve">MARCO VINICIO  SARZOSA ARROYO </t>
  </si>
  <si>
    <t xml:space="preserve">PROFESOR EN EDUCACIÓN PRIMARIA _NIVEL TECNOLÓGICO </t>
  </si>
  <si>
    <t>0503161556</t>
  </si>
  <si>
    <t xml:space="preserve">MARGARITA ALEXANDRA  RONQUILLO CANDO </t>
  </si>
  <si>
    <t xml:space="preserve">INGENIERA EN MEDIO AMBIENTE </t>
  </si>
  <si>
    <t>0504187402</t>
  </si>
  <si>
    <t>MARÍA JUDITH AMORES GARZÓN</t>
  </si>
  <si>
    <t>LICENCIADA EN CIENCIAS DE LA EDUCACIÓN MENSIÓN EDUCACIÓN BÁSICA</t>
  </si>
  <si>
    <t>NOMBRAMIENTO PROVISIONAL  DESDE EL AÑO 2016 DOCENTE AULA</t>
  </si>
  <si>
    <t>0503232985</t>
  </si>
  <si>
    <t xml:space="preserve">MARIA REBECA LATACUNGA PILATASIG </t>
  </si>
  <si>
    <t>LICENCIADA EN CIENCIAS DE LA EDUCACIÓN MENCIÓN EDUCACIÓN PARVULARIA</t>
  </si>
  <si>
    <t>0503629875</t>
  </si>
  <si>
    <t xml:space="preserve">MARÍA VERÓNICA  GUILCASO SANGOPANTA </t>
  </si>
  <si>
    <t>0503026502</t>
  </si>
  <si>
    <t xml:space="preserve">MIGUEL ARMANDO AREQUIPA GUANOLUISA </t>
  </si>
  <si>
    <t>LICENCIADO EN CIENCIAS DE LA EDUCACIÓN MENCIÓN CULTURA FÍSICA</t>
  </si>
  <si>
    <t>GANADOR DE QSM 4 DOCENTE EDUCACIÓN FÍSICA</t>
  </si>
  <si>
    <t>1722742416</t>
  </si>
  <si>
    <t xml:space="preserve">MIGUEL ANGEL PARRA MUÑOZ </t>
  </si>
  <si>
    <t>LICENCIADO EN CIENCIAS DE LA EDUCACION MENCION EDUCACION BASICA</t>
  </si>
  <si>
    <t>GANADOR DE QSM 6 DOCENTE DE EGB 2DO A 7MO</t>
  </si>
  <si>
    <t>0501954655</t>
  </si>
  <si>
    <t xml:space="preserve">MÓNICA DEL ROCÍO YUPANGUI TOAQUIZA </t>
  </si>
  <si>
    <t>LICENCIADA EN CIENCIAS DE LA EDUCACION EN LA ESPECIALIDAD DE EDUCACION PRIMARIA/PROFESOR DE EDUCACION PRIMARIA - NIVEL TECNICO SUPERIOR</t>
  </si>
  <si>
    <t>MAGISTER EN DOCENCIA UNIVERSITARIA Y ADMINISTRACION EDUCATIVA/ESPECIALISTA EN DISEÑO CURRICULAR POR COMPETENCIAS</t>
  </si>
  <si>
    <t>0503065260</t>
  </si>
  <si>
    <t>MONICA JEANETH CHUQUITARCO TIPAN</t>
  </si>
  <si>
    <t>LICENCIADA EN TURISMO</t>
  </si>
  <si>
    <t>MAGISTER EN EDUCACION BASICA</t>
  </si>
  <si>
    <t>NOMBRAMIENTO PROVISIONAL  DESDE EL AÑO 2023 DOCENTE EGB 2DO A 7MO</t>
  </si>
  <si>
    <t>0501973150</t>
  </si>
  <si>
    <t xml:space="preserve">MONICA PATRICIA CHILUISA TOAPANTA </t>
  </si>
  <si>
    <t>LICENCIADA EN CIENCIAS DE LA EDUCACIÓN ESPECIALIDAD CONTABILIDAD PEDAGÓGICA</t>
  </si>
  <si>
    <t>GANADOR DE QSM 7 DOCENTE DE EMPRENDIMIENTO Y GESTIÓN BGU</t>
  </si>
  <si>
    <t>0503063364</t>
  </si>
  <si>
    <t xml:space="preserve">MYRIAN ROCIO ZURITA MENA </t>
  </si>
  <si>
    <t xml:space="preserve">INGENIERA ELECTROMECÁNICA EN INSTRUMENTACIÓN </t>
  </si>
  <si>
    <t>CONTRATO OCACIONAL 2023 DOCENTE  DE IEME</t>
  </si>
  <si>
    <t>0503059354</t>
  </si>
  <si>
    <t xml:space="preserve">NARCISA DEL CONSUELO CHILUISA LISINTUÑA </t>
  </si>
  <si>
    <t>LICENCIADA EN CIENCIAS DE LA EDUCACIÓN MENCIÓN EDUCACIÓN PARVULARIO</t>
  </si>
  <si>
    <t>0502527534</t>
  </si>
  <si>
    <t xml:space="preserve">NANCY JANETH OÑA CALAPAQUI </t>
  </si>
  <si>
    <t>LICENCIADA EN CIENCIAS DE LA EDUCACION MENCION: CIENCIAS SOCIALES</t>
  </si>
  <si>
    <t>TRASPASO DE PARTIDA 2015 DOCENTE DE HISTORIA Y CIENCIAS SOCIALES</t>
  </si>
  <si>
    <t>0502414329</t>
  </si>
  <si>
    <t xml:space="preserve">NELLY CATALINA BANDA YANEZ </t>
  </si>
  <si>
    <t>MAGISTER EN EDUCACION INICIAL</t>
  </si>
  <si>
    <t>NOMBRAMIENTO DEFINITIVO DESDE EL 2012 DOCENTE INICIAL</t>
  </si>
  <si>
    <t>0501377550</t>
  </si>
  <si>
    <t xml:space="preserve">NELLY SUSANA CAICEDO MONGE </t>
  </si>
  <si>
    <t>LICENCIADA EN CIENCIAS DE LA EDUCACION PROFESORA DE ENSEÑANZA SECUNDARIA EN LA ESPECIALIZACION DE FIOLOSOFIA Y CIENCIAS SOCIO ECONOMICAS</t>
  </si>
  <si>
    <t xml:space="preserve">NOMBRAMIENTO DEFINITIVO DESDE 1988 DOCENTE ESTUDIOS SOCIALES </t>
  </si>
  <si>
    <t>0502261860</t>
  </si>
  <si>
    <t xml:space="preserve">NELLY GEOCONDA CHICAIZA AYNUCA </t>
  </si>
  <si>
    <t>LICENCIADA EN CIENCIAS DE LA EDUCACIÓN ESPECIALIZACIÓN CONTABILIDAD Y COMPUTACIÓN</t>
  </si>
  <si>
    <t>TRASPASO DE PARTIDA POR SECTORIZACIÓN 2021 DOCENTE DE LENGUA Y LITERATURA BGU</t>
  </si>
  <si>
    <t>1707505077</t>
  </si>
  <si>
    <t xml:space="preserve">REINALDO EGIDIO SALAZAR PORTEROS </t>
  </si>
  <si>
    <t>PROFESOR EN EDUCACIÓN PRIMARIA ESPECIALIDAD CULTURA ESTÉTICA - NIVEL TECNOLÓGICO</t>
  </si>
  <si>
    <t>CONTRATO OCACIONAL 2023 DOCENTE  DE EDUCACIÓN ARTÍSTICA Y ESTÉTICA 2DOEGB A BGU</t>
  </si>
  <si>
    <t>0501653638</t>
  </si>
  <si>
    <t xml:space="preserve">RICHAR PATRICIO REINOSO VILLAGOMEZ </t>
  </si>
  <si>
    <t>LICENCIADO EN CIENCIAS DE LA EDUCACION ESPECIALIDAD ADULTOS</t>
  </si>
  <si>
    <t>NOMBRAMIENTO DEFINITIVO DESDE 1995 DOCENTE ELECTRÓNICA DE CONSUMO</t>
  </si>
  <si>
    <t>0501969976</t>
  </si>
  <si>
    <t xml:space="preserve">ROSA ADELA BUSTILLOS VARGAS </t>
  </si>
  <si>
    <t>LICENCIADA EN CIENCIAS DE LA EDUCACION MENCION EDUCACION PRIMARIA</t>
  </si>
  <si>
    <t>MASTER UNIVERSITARIO EN COMPETENCIAS DOCENTES AVANZADAS PARA NIVELES DE EDUCACION INFANTIL, PRIMARIA Y SECUNDARIA ESPECIALIDAD: CIENCIAS SOCIALES</t>
  </si>
  <si>
    <t>GANADOR DE QSM 3 DOCENTE DE 2DO A 7MO</t>
  </si>
  <si>
    <t>0503265167</t>
  </si>
  <si>
    <t xml:space="preserve">SANDRA MIREYA  CEPEDA PERUGACHI </t>
  </si>
  <si>
    <t xml:space="preserve">MAGISTER EDUCACIÓN BÁSICA </t>
  </si>
  <si>
    <t>CONTRATO OCACIONAL 2022 DOCENTE  DE EGB 2DO A 7MO</t>
  </si>
  <si>
    <t>0502643158</t>
  </si>
  <si>
    <t>SANDRA PAULINA MENA ANALUIZA</t>
  </si>
  <si>
    <t>PROFESOR EN EDUCACIÓN BÁSICA</t>
  </si>
  <si>
    <t>0502356520</t>
  </si>
  <si>
    <t xml:space="preserve">SANTIAGO COLON JACOME ORRICO </t>
  </si>
  <si>
    <t>0502957715</t>
  </si>
  <si>
    <t xml:space="preserve">SARA CLEMENCIA MOYA  MOYA   </t>
  </si>
  <si>
    <t>0502743214</t>
  </si>
  <si>
    <t xml:space="preserve">SILVIA DEL PILAR PILATASIG PILATASIG </t>
  </si>
  <si>
    <t>GANADOR DE QSM 6 DOCENTE DE CIENCIAS NATURALES EGB 8VO A 10MO</t>
  </si>
  <si>
    <t>0501204382</t>
  </si>
  <si>
    <t xml:space="preserve">VÍCTOR HUGO ESCOBAR REYES </t>
  </si>
  <si>
    <t>DOCTOR EN CIENCIAS DE LA EDUCACION MENCION ENSEÑANZA DE LA MATEMATICA/LICENCIADO EN CIENCIAS DE LA EDUCACION EN LA ESPECIALIDAD DE FISICA Y MATEMATICA</t>
  </si>
  <si>
    <t>NOMBRAMIENTO DEFINITIVO DESDE 1988 DOCENTE DE MATEMATICAS EGB A 3RO BGU</t>
  </si>
  <si>
    <t>0503348658</t>
  </si>
  <si>
    <t xml:space="preserve">VILMA XIMENA PUCO CASA </t>
  </si>
  <si>
    <t>CONTRATO OCACIONAL 2023 DOCENTE  DE MATEMÁTICA</t>
  </si>
  <si>
    <t>0503203291</t>
  </si>
  <si>
    <t xml:space="preserve">MONICA JACQUELINE TRAVEZ MENA  </t>
  </si>
  <si>
    <t>INGENIERA EN CONTABILIDAD Y AUDITORIA CPA</t>
  </si>
  <si>
    <t>0501041560</t>
  </si>
  <si>
    <t xml:space="preserve">GLADYS FABIOLA MENA GARZÓN </t>
  </si>
  <si>
    <t>LICENCIADA EN CIENCIAS DE LA EDUCACIÓN ESPECIALIDAD EDUCACIÓN PARVULARIA</t>
  </si>
  <si>
    <t xml:space="preserve">NOMBRAMIENTO DEFINITIVO DESDE 1993 DOCENTE PARVULARIA </t>
  </si>
  <si>
    <t>0501799563</t>
  </si>
  <si>
    <t xml:space="preserve">EDUARDO CAJAS  JOSE  </t>
  </si>
  <si>
    <t>Secundaria</t>
  </si>
  <si>
    <t>CONSERJE</t>
  </si>
  <si>
    <t>0502355258</t>
  </si>
  <si>
    <t xml:space="preserve">GLORIA YOLANDA CATOTA CATOTA </t>
  </si>
  <si>
    <t>0501379218</t>
  </si>
  <si>
    <t xml:space="preserve">LIDIA JUDITH CHANCUSIG BUSTILLOS </t>
  </si>
  <si>
    <t>0923137749</t>
  </si>
  <si>
    <t xml:space="preserve">GRACIELA STEFANIA  MERCHAN RODRIGUEZ </t>
  </si>
  <si>
    <t xml:space="preserve">LICENCIADA EN PSICOLOGIA </t>
  </si>
  <si>
    <t>COORDINADORA  DEL DECE</t>
  </si>
  <si>
    <t>0550069074</t>
  </si>
  <si>
    <t>JENIFFER PAOLA VILLACRES BRAZALES</t>
  </si>
  <si>
    <t>PSICOLOGA EDUCATIVA Y ORIENTADORA VOCACIONAL</t>
  </si>
  <si>
    <t>MASTER UNIVERSITARIO EN NEUROPSICOLOGIA Y EDUCACION</t>
  </si>
  <si>
    <t>ANALISTA DECE</t>
  </si>
  <si>
    <t>Mestizo</t>
  </si>
  <si>
    <t>Nomb. Definitivo</t>
  </si>
  <si>
    <t>Docente</t>
  </si>
  <si>
    <t>Nomb. Provisional</t>
  </si>
  <si>
    <t>Contrato</t>
  </si>
  <si>
    <t>Indígena</t>
  </si>
  <si>
    <t>Puruhá</t>
  </si>
  <si>
    <t>Pamzaleo</t>
  </si>
  <si>
    <t>Inspector general</t>
  </si>
  <si>
    <t>Código de trabajo</t>
  </si>
  <si>
    <t>Conserje</t>
  </si>
  <si>
    <t>DECE</t>
  </si>
  <si>
    <t>Categoría G</t>
  </si>
  <si>
    <t>Categoría D</t>
  </si>
  <si>
    <t>Categoría F</t>
  </si>
  <si>
    <t>Categoría B</t>
  </si>
  <si>
    <t>Categoría E</t>
  </si>
  <si>
    <t>Categoría C</t>
  </si>
  <si>
    <t>Categoría A</t>
  </si>
  <si>
    <t xml:space="preserve">LATACUNGA LA MERCED CALLES QUIJANO Y ORDOÑEZ Y FELIX VALENCIA FRENTE A LA COOPERATIVA TULCÁN </t>
  </si>
  <si>
    <t>0987956996</t>
  </si>
  <si>
    <t xml:space="preserve">aiditamarina_86@hotmail.com </t>
  </si>
  <si>
    <t>Ciudadela Jaime Hurtado</t>
  </si>
  <si>
    <t>0987216892</t>
  </si>
  <si>
    <t xml:space="preserve">anita.rivera22@hotmail.com </t>
  </si>
  <si>
    <t>BARRIO ROSITA PAREDES ( PUJILI ) CALLE JUAN SALINAS Y TEOFILO SEGOVIA, CASA # 7-03 y 7-05</t>
  </si>
  <si>
    <t>0986215886</t>
  </si>
  <si>
    <t>tayronjacome@hotmail.com</t>
  </si>
  <si>
    <t>Pujilí barrio Perpetuo Socorro calle S/N</t>
  </si>
  <si>
    <t>0992519276</t>
  </si>
  <si>
    <t xml:space="preserve">santy.quilumba@yahoo.es </t>
  </si>
  <si>
    <t>PARROQUIA TANICUCHÍ- BARRIO COBA SANTA CLARA</t>
  </si>
  <si>
    <t>0996651753</t>
  </si>
  <si>
    <t>gaby_suka@hotmail.com</t>
  </si>
  <si>
    <t>Barrio San Juan Calle Principal Via Isinche</t>
  </si>
  <si>
    <t>0999099452</t>
  </si>
  <si>
    <t>kmadrilquishpe@yahoo.com</t>
  </si>
  <si>
    <t>LATACUNGA URBANIZACION REINA DEL CISNE SECTOR REGISTRO CIVIL</t>
  </si>
  <si>
    <t>0996964352</t>
  </si>
  <si>
    <t>cpy_70@yahoo.com</t>
  </si>
  <si>
    <t>Parroquia San Juan de Pastocalle/Barrio Centro/calle 24 de mayo s/n y Cotopaxi</t>
  </si>
  <si>
    <t>0984450707</t>
  </si>
  <si>
    <t>cris_usa@outlook.com</t>
  </si>
  <si>
    <t>GUAYTACAMA</t>
  </si>
  <si>
    <t>0995448664</t>
  </si>
  <si>
    <t>darwing725@hotmail.com</t>
  </si>
  <si>
    <t xml:space="preserve">TANICUCHI URBANIZACIÓN SANTA CLARA CALLE H e I VIA A GOTERAS </t>
  </si>
  <si>
    <t>0959627311</t>
  </si>
  <si>
    <t>darwinlopezzambrano@gmail.com</t>
  </si>
  <si>
    <t>Saquisilí- Parroquia Chantilin, calle Amazonas</t>
  </si>
  <si>
    <t>0984384638</t>
  </si>
  <si>
    <t>karito-bm@hotmail.es</t>
  </si>
  <si>
    <t>Latacunga, Nueva Vida, Calle Dapsano y Aguiluchos S/N, Casa de dos pisos blanca con rojo</t>
  </si>
  <si>
    <t>0992725111</t>
  </si>
  <si>
    <t>diegueins25@hotmail.com</t>
  </si>
  <si>
    <t>BARRIO SAN SEBASTIÁN CALLE VICENTE LEÓN S/N; CERCA EDIFICIO MEGASPEED</t>
  </si>
  <si>
    <t>0984958742</t>
  </si>
  <si>
    <t>diego1almachi@gmail.com</t>
  </si>
  <si>
    <t xml:space="preserve">LATACUNGA BARRIO EL CARMEN </t>
  </si>
  <si>
    <t>soleordoñez1981@gmail.com</t>
  </si>
  <si>
    <t>Cantón Pujilí,  Avenida Velasco Ibarra, Cuatro Esquinas, S/N, atras del coliceo</t>
  </si>
  <si>
    <t>0998589936</t>
  </si>
  <si>
    <t>edwin7219rolando@hotmail.es</t>
  </si>
  <si>
    <t>GUAYTACAMA, CENTRO</t>
  </si>
  <si>
    <t>dama124@hotmail.es</t>
  </si>
  <si>
    <t>Barrio Goteras Yánez, calle principal esquinera</t>
  </si>
  <si>
    <t>0998335229</t>
  </si>
  <si>
    <t>enyanezj@gmail.com</t>
  </si>
  <si>
    <t>SALCEDO</t>
  </si>
  <si>
    <t>0999006019</t>
  </si>
  <si>
    <t xml:space="preserve">felizona619@gmail.com </t>
  </si>
  <si>
    <t xml:space="preserve">RUMIPAMBA </t>
  </si>
  <si>
    <t>0992939126</t>
  </si>
  <si>
    <t>giss_2208@hotmail.com</t>
  </si>
  <si>
    <t>LATACUNGA</t>
  </si>
  <si>
    <t>azucena-viera1@hotmail.com</t>
  </si>
  <si>
    <t>Barrio Rosita Paredes, calle Rafael Villacis y Luís Antonio Rivadeneria, Pujilí, Número de casa SN, Referencia a tras de UE Provincia de Cotopaxi.</t>
  </si>
  <si>
    <t>0998107270</t>
  </si>
  <si>
    <t>fantolife@hotmail.com</t>
  </si>
  <si>
    <t>LATACUNGA,  BARRIO LA COCHA, CALLE QUITUS Y TIOPULLO CASA DE DOS PISOS COLOR VERDE</t>
  </si>
  <si>
    <t>0998806841</t>
  </si>
  <si>
    <t xml:space="preserve">irmymn@yahoo.com </t>
  </si>
  <si>
    <t>jimmyslay131089@gmail.com</t>
  </si>
  <si>
    <t>Pujilí, barrio Vicente León, avenida Velasco Ibarra entrada conjunto puertas del sol</t>
  </si>
  <si>
    <t>0992962777</t>
  </si>
  <si>
    <t>jepamovi@gmail.com</t>
  </si>
  <si>
    <t>Barrio Cajón Veracruz Calle 12 de Mayo N°520 y San Andrés junto al Minimarket "El Jinete"</t>
  </si>
  <si>
    <t>0984595634</t>
  </si>
  <si>
    <t>maricelachancusig030@gmail.com</t>
  </si>
  <si>
    <t>San Felipe Loma Grande S/N</t>
  </si>
  <si>
    <t>0993533734</t>
  </si>
  <si>
    <t>josechusin@hotmail.com</t>
  </si>
  <si>
    <t>SAQUISILÍ, PANAMERICANA SUR, KM. 2 VÍA A LATACUNGA</t>
  </si>
  <si>
    <t>0989640243</t>
  </si>
  <si>
    <t>juanka1479@gmail.com</t>
  </si>
  <si>
    <t>TANICUCHI, BARRIO EL CALVARIO</t>
  </si>
  <si>
    <t>0998966064</t>
  </si>
  <si>
    <t>lauravilcatoapanta@hotmail.com</t>
  </si>
  <si>
    <t>Latacunga/Ciudadela El Bosque/Calle y Algarrobos y Avellanos</t>
  </si>
  <si>
    <t>0998399290</t>
  </si>
  <si>
    <t>laydyas_07@hotmail.com</t>
  </si>
  <si>
    <t>PANAMERICANA PRINCIPAL VÍA LASSO - SAQUISILÍ KM 6 A LA ALTURA DEL BARRIO LA FLORESTA</t>
  </si>
  <si>
    <t>0987052521</t>
  </si>
  <si>
    <t>lilitony_86@hotmail.com</t>
  </si>
  <si>
    <t>TANICUCHI CENTRO</t>
  </si>
  <si>
    <t>0995873650</t>
  </si>
  <si>
    <t>lolitahortencia@gmail.com</t>
  </si>
  <si>
    <t>Barrio Santa Clara Centro, Sector Tanicuchi</t>
  </si>
  <si>
    <t>0996457598</t>
  </si>
  <si>
    <t>lrbreyes79@gmail.com</t>
  </si>
  <si>
    <t>San Andres, Guano, Chimborazo</t>
  </si>
  <si>
    <t>0991808097</t>
  </si>
  <si>
    <t>fernandojaya92@gmail.com</t>
  </si>
  <si>
    <t>PUJILI  BARRIO ORIENTE CALLE AQUILINO CAJAS DETRAS DE LA ESCUELA PUJILI</t>
  </si>
  <si>
    <t>0987897442</t>
  </si>
  <si>
    <t>magyzumba1989@gmail.com</t>
  </si>
  <si>
    <t>GUAYTACAMA/CALLESUCRE/24 DE MAYO/SN</t>
  </si>
  <si>
    <t>0998544843</t>
  </si>
  <si>
    <t>marcia_borja2014@hotmail.com</t>
  </si>
  <si>
    <t>BARRIO LOS ROSALES CALLE MANABI Y RUMIÑAHUI</t>
  </si>
  <si>
    <t>0995590946</t>
  </si>
  <si>
    <t>marciaburgasí@yahoo.com</t>
  </si>
  <si>
    <t>Canton Saquisilí Parroquia Chantilín Barrio Amazonas</t>
  </si>
  <si>
    <t>marcialandeta1972@gmail.com</t>
  </si>
  <si>
    <t>BARRIO LA DOLOROSA, CALLES GARCIA MORENO Y GABRIEL ALVAREZ</t>
  </si>
  <si>
    <t xml:space="preserve">vinicio22sarzosa@gmail.com </t>
  </si>
  <si>
    <t>Saquisilí, González Suárez y Bartolomé de las Casas S/N, frente a la mecánica Oña.</t>
  </si>
  <si>
    <t>0985666694</t>
  </si>
  <si>
    <t>mayusronqui@hotmail.com</t>
  </si>
  <si>
    <t>PARROQUIA LA VICTORIA-BARRIO CENTRO</t>
  </si>
  <si>
    <t>0969039560</t>
  </si>
  <si>
    <t>merilove1993@hotmail.com</t>
  </si>
  <si>
    <t>BARRIO 3 MAYO</t>
  </si>
  <si>
    <t>rebesebitas27@yahoo.com</t>
  </si>
  <si>
    <t xml:space="preserve">Barrio Chimbacalle ,calle Pichincha vía a la Y detrás de la unidad educativa Técnico Pujili </t>
  </si>
  <si>
    <t>0958807368</t>
  </si>
  <si>
    <t>verito_geme@hotmail.es</t>
  </si>
  <si>
    <t>SAQUISILÍ BARRIO SAN JUAN DE BELLAVISTA CALLE GONZALES SUAREZ Y CABO HERRERA A DOS CUADRAS DE LA CAPILLA DEL BARRIO</t>
  </si>
  <si>
    <t>0983331802</t>
  </si>
  <si>
    <t>miguelpeluche14@hotmail.com</t>
  </si>
  <si>
    <t>PARROQUIA TOACASO-BARRIO PINTZE GRANDE-VIA SIGCHOS</t>
  </si>
  <si>
    <t>0992642524</t>
  </si>
  <si>
    <t>miguelparra74@yahoo.es</t>
  </si>
  <si>
    <t>BARRIO LA FLORESTA PANAMERICANA SAQUISILÍ.LASS0 CALLE SECUNDARIA 10 DE AGOSTO</t>
  </si>
  <si>
    <t>monicarocioyupa@yahoo.com</t>
  </si>
  <si>
    <t>Latacunga</t>
  </si>
  <si>
    <t>0987897180</t>
  </si>
  <si>
    <t>monitajeaneth_2811@hotmail.com</t>
  </si>
  <si>
    <t>PARROQUIA DE GUAYTACAMA BARRIO CENTRO CALLE GONZALEZ SUÁREZ Y 1O DE AGOSTO DIAGONAL AL RETEN POLICIAL</t>
  </si>
  <si>
    <t>0998506891</t>
  </si>
  <si>
    <t>monypachiluisa@gmail.com</t>
  </si>
  <si>
    <t>Barrio las Bethlemitas, Av. San Pablo y Hnos de la Caridad, casa5</t>
  </si>
  <si>
    <t>0960184633</t>
  </si>
  <si>
    <t xml:space="preserve">myrianzurita31@gmail.com </t>
  </si>
  <si>
    <t>TANICUCHI BARRIO LA FLORESTA CALLE SAN FRANCISCO Y GALO PLAZA A 200METROS DE LALA PLAZOLETA.</t>
  </si>
  <si>
    <t>0998284370</t>
  </si>
  <si>
    <t>cattyby@hotmail.com</t>
  </si>
  <si>
    <t>BARRIO CENTRO, PARROQUIA LA VICTORIA, CANTÓN PUJILÍ, COTOPAXI, CALLE VICENTE LEÓN, JUNTO A LA ESCUELA DE NIÑOS ESPECIALES</t>
  </si>
  <si>
    <t>0984402029</t>
  </si>
  <si>
    <t>susy_caicedo1@hotmail.com</t>
  </si>
  <si>
    <t>Latacunga Ciudadela El Bosque Avenida Unidad Nacional Calle Canelos y Caoba s/n Referencia Gasolinera "La Mama Negra"</t>
  </si>
  <si>
    <t>0984815831</t>
  </si>
  <si>
    <t>geoconda_63@yahoo.com</t>
  </si>
  <si>
    <t xml:space="preserve">BARRIO SAN FELIPE CALLE 10 DE AGOSTO Y SUBIA A BRAZALES. </t>
  </si>
  <si>
    <t>0987372107</t>
  </si>
  <si>
    <t>consuelo2201@hotmail.com</t>
  </si>
  <si>
    <t>PARROQUIA CANCHAGUA, CALLE COTOPAXI Y JAIME HURTADO CASA S/N A 50MTS DE LA IGLESIA EVANGELICA</t>
  </si>
  <si>
    <t>nancyc-1980@hotmail.com</t>
  </si>
  <si>
    <t>Parroqui 11de Noviembre barrio la union  casa# 22</t>
  </si>
  <si>
    <t>0995057647</t>
  </si>
  <si>
    <t>reinaldosalazar_9@hotmail.com</t>
  </si>
  <si>
    <t>NUEVA ESPREANZA SECTOR NIAGARA MIRADOR CALLE REPENTINO Y CIVILIZACION</t>
  </si>
  <si>
    <t>0992972550</t>
  </si>
  <si>
    <t>richar_77@yahoo.es</t>
  </si>
  <si>
    <t>BARRIO LA FLORESTA, CALLE SAN FRANCISCO</t>
  </si>
  <si>
    <t>0995129254</t>
  </si>
  <si>
    <t>rosybustillosv@gmail.com</t>
  </si>
  <si>
    <t>Calzacuero, Mogollón De los Priostes y Mama Negra Conjunto Terranova casa 97</t>
  </si>
  <si>
    <t>0989697064</t>
  </si>
  <si>
    <t xml:space="preserve">s.cepeda29@hotmail.com </t>
  </si>
  <si>
    <t>VIA SAQUISILI AGLOMERADOS Y LA FLORESTA</t>
  </si>
  <si>
    <t>0988042417</t>
  </si>
  <si>
    <t>sabdramena787@gmail.com</t>
  </si>
  <si>
    <t>Calle Juan salinas y Luis Felipe Chávez (Pujili)</t>
  </si>
  <si>
    <t>0995105310</t>
  </si>
  <si>
    <t>santiagojd@hotmail.com</t>
  </si>
  <si>
    <t>BARRIO RIOBLANCO DE LASSO, CALLE PRINCIPAL VÍA A TOACAZO, CALLE SECUNDARIA ENTRADA HOSTERIA LA CIENEGA, NÚMERO DE CASA 180, CERCA ESCUELA JUAN MANUEL LASSO.</t>
  </si>
  <si>
    <t>sarita.moya2013@gmail.com</t>
  </si>
  <si>
    <t>Pujilí- Barrio Santa Rosa, Vía Cusubamba Km8, a dos cuadras del centro</t>
  </si>
  <si>
    <t>0987543579</t>
  </si>
  <si>
    <t>silviapilatasig.com@hotmail.com</t>
  </si>
  <si>
    <t>PARROQUI TANICUCHI/BARRIO LA FLORESTA</t>
  </si>
  <si>
    <t>0998790964</t>
  </si>
  <si>
    <t>vescobarreyes@yahoo.com</t>
  </si>
  <si>
    <t>PARROQUIA PASTOCALLE/BARRIO SAN JOSÉ DE YANAYACÚ</t>
  </si>
  <si>
    <t>0999173407</t>
  </si>
  <si>
    <t>ximenapuco@gmail.com</t>
  </si>
  <si>
    <t>Barrio la cocha calle quitus</t>
  </si>
  <si>
    <t>0984500502</t>
  </si>
  <si>
    <t xml:space="preserve">travezmonica4@gmail.com </t>
  </si>
  <si>
    <t>BARRIO SAN FRANCISCO, AVENIDA LUIGUI RIPALDA, CERCA AL SUBCENTRO NINTINACAZO</t>
  </si>
  <si>
    <t>0987953682</t>
  </si>
  <si>
    <t>gladysj_7@hotmail.com</t>
  </si>
  <si>
    <t>0983058524</t>
  </si>
  <si>
    <t>joseduardoc1970@gmail.com</t>
  </si>
  <si>
    <t>TANICUCHI</t>
  </si>
  <si>
    <t>0983198066</t>
  </si>
  <si>
    <t>gloria_catota@yahoo.com</t>
  </si>
  <si>
    <t>0984959328</t>
  </si>
  <si>
    <t>lidiachancusig@yahoo.es</t>
  </si>
  <si>
    <t xml:space="preserve">LATACUNGA ROOSVERT Y ATAGUALPA </t>
  </si>
  <si>
    <t>0962790569</t>
  </si>
  <si>
    <t xml:space="preserve">stef_15any@hotmail.com </t>
  </si>
  <si>
    <t>LATACUNGA 5 DE JUNIO Y ELOY ALFARO</t>
  </si>
  <si>
    <t>0983803422</t>
  </si>
  <si>
    <t>jennpaovillacres@gmail.com</t>
  </si>
  <si>
    <t>Grupo 4 años C</t>
  </si>
  <si>
    <t>Grupo 4 años D</t>
  </si>
  <si>
    <t>1ero C</t>
  </si>
  <si>
    <t>2do C</t>
  </si>
  <si>
    <t>3er C</t>
  </si>
  <si>
    <t>4to C</t>
  </si>
  <si>
    <t>4to D</t>
  </si>
  <si>
    <t>5to C</t>
  </si>
  <si>
    <t>6to C</t>
  </si>
  <si>
    <t>7mo C</t>
  </si>
  <si>
    <t>8vo  B</t>
  </si>
  <si>
    <t>8vo  C</t>
  </si>
  <si>
    <t>9no  A</t>
  </si>
  <si>
    <t>9no C</t>
  </si>
  <si>
    <t>9no D</t>
  </si>
  <si>
    <t>10mo  A</t>
  </si>
  <si>
    <t>10mo  B</t>
  </si>
  <si>
    <t>10mo C</t>
  </si>
  <si>
    <t>10mo D</t>
  </si>
  <si>
    <t>Primero de BT INFORMATICA A</t>
  </si>
  <si>
    <t>Segundo de BT INFORMATICA A</t>
  </si>
  <si>
    <t>Tercero de BT INFORMATICA A</t>
  </si>
  <si>
    <t>Primero de BT IEME A</t>
  </si>
  <si>
    <t>Primero de BT IEME B</t>
  </si>
  <si>
    <t>Segundo de BT IEME A</t>
  </si>
  <si>
    <t>Tercero de BT IEME A</t>
  </si>
  <si>
    <t>MATEMÁTICA SUPERIOR</t>
  </si>
  <si>
    <t>INVESTIGACIÓN</t>
  </si>
  <si>
    <t>LECTURA CRÍTICA</t>
  </si>
  <si>
    <t>QUIMICA SUPERIOR</t>
  </si>
  <si>
    <t>BIOLOGIA SUPERIOR</t>
  </si>
  <si>
    <t>RECTORA</t>
  </si>
  <si>
    <t>VICERRECTORA</t>
  </si>
  <si>
    <t>GRUPO 1</t>
  </si>
  <si>
    <t>GRUPO 2</t>
  </si>
  <si>
    <t>SECRETARIA</t>
  </si>
  <si>
    <t>TICS</t>
  </si>
  <si>
    <t>SUB INSPECCION</t>
  </si>
  <si>
    <t>Mag. Nelly Vanessa Corrales Vargas</t>
  </si>
  <si>
    <t>Mgs. Monica Yupangui</t>
  </si>
  <si>
    <t>DIRECTORA DISTRITAL</t>
  </si>
  <si>
    <t xml:space="preserve">RESPONSABLE DE PLANIFICACIÓN </t>
  </si>
  <si>
    <t>Lic Richar Reinoso</t>
  </si>
  <si>
    <t>INSPECTOR GENERAL ( E )</t>
  </si>
  <si>
    <t xml:space="preserve">                    Msc. Darwin López </t>
  </si>
  <si>
    <t>DOCENTE SECRETARIO CONSEJO EJECUTIVO</t>
  </si>
  <si>
    <t xml:space="preserve">   RECTORA ( S )</t>
  </si>
  <si>
    <t>Ing. Margarita Ronquillo</t>
  </si>
  <si>
    <t>VICERRECTORA ( S )</t>
  </si>
  <si>
    <t>CPA. MYRIAN AMORES</t>
  </si>
  <si>
    <t>UE MARCO AURELIO SUBÍA MARTÍNEZ - BATALLA DE PANUPALI</t>
  </si>
  <si>
    <t>Suma de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</si>
</sst>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yy;@"/>
    <numFmt numFmtId="165" formatCode="0.0"/>
    <numFmt numFmtId="166" formatCode="0000000000"/>
  </numFmts>
  <fonts count="3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b/>
      <sz val="2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</borders>
  <cellStyleXfs count="2">
    <xf numFmtId="0" fontId="0" fillId="0" borderId="0"/>
    <xf numFmtId="0" fontId="1" fillId="0" borderId="0"/>
  </cellStyleXfs>
  <cellXfs count="37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8" xfId="0" applyBorder="1"/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top" textRotation="90" wrapText="1"/>
    </xf>
    <xf numFmtId="0" fontId="4" fillId="4" borderId="5" xfId="0" applyFont="1" applyFill="1" applyBorder="1" applyAlignment="1">
      <alignment horizontal="center" vertical="top" textRotation="90" wrapText="1"/>
    </xf>
    <xf numFmtId="0" fontId="4" fillId="5" borderId="5" xfId="0" applyFont="1" applyFill="1" applyBorder="1" applyAlignment="1">
      <alignment horizontal="center" vertical="top" textRotation="90" wrapText="1"/>
    </xf>
    <xf numFmtId="0" fontId="0" fillId="0" borderId="10" xfId="0" applyBorder="1"/>
    <xf numFmtId="0" fontId="2" fillId="0" borderId="9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5" fillId="10" borderId="1" xfId="0" applyFont="1" applyFill="1" applyBorder="1"/>
    <xf numFmtId="0" fontId="4" fillId="11" borderId="5" xfId="0" applyFont="1" applyFill="1" applyBorder="1" applyAlignment="1">
      <alignment horizontal="center" vertical="top" textRotation="90" wrapText="1"/>
    </xf>
    <xf numFmtId="0" fontId="2" fillId="7" borderId="0" xfId="0" applyFont="1" applyFill="1"/>
    <xf numFmtId="0" fontId="2" fillId="7" borderId="11" xfId="0" applyFont="1" applyFill="1" applyBorder="1"/>
    <xf numFmtId="0" fontId="2" fillId="7" borderId="12" xfId="0" applyFont="1" applyFill="1" applyBorder="1"/>
    <xf numFmtId="0" fontId="0" fillId="12" borderId="10" xfId="0" applyFill="1" applyBorder="1"/>
    <xf numFmtId="0" fontId="6" fillId="8" borderId="1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12" fillId="8" borderId="0" xfId="0" applyFont="1" applyFill="1"/>
    <xf numFmtId="0" fontId="13" fillId="8" borderId="0" xfId="0" applyFont="1" applyFill="1"/>
    <xf numFmtId="0" fontId="14" fillId="8" borderId="0" xfId="0" applyFont="1" applyFill="1"/>
    <xf numFmtId="0" fontId="10" fillId="8" borderId="0" xfId="0" applyFont="1" applyFill="1"/>
    <xf numFmtId="0" fontId="11" fillId="8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0" fontId="11" fillId="8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11" fillId="8" borderId="0" xfId="0" applyFont="1" applyFill="1" applyAlignment="1">
      <alignment wrapText="1"/>
    </xf>
    <xf numFmtId="164" fontId="0" fillId="0" borderId="0" xfId="0" applyNumberFormat="1" applyAlignment="1">
      <alignment horizontal="center" wrapText="1"/>
    </xf>
    <xf numFmtId="0" fontId="4" fillId="15" borderId="5" xfId="0" applyFont="1" applyFill="1" applyBorder="1" applyAlignment="1">
      <alignment horizontal="center" vertical="top" textRotation="90" wrapText="1"/>
    </xf>
    <xf numFmtId="0" fontId="0" fillId="16" borderId="0" xfId="0" applyFill="1" applyAlignment="1">
      <alignment horizontal="center" vertical="center" wrapText="1"/>
    </xf>
    <xf numFmtId="0" fontId="0" fillId="0" borderId="9" xfId="0" applyBorder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1" fillId="8" borderId="0" xfId="0" applyNumberFormat="1" applyFont="1" applyFill="1"/>
    <xf numFmtId="49" fontId="0" fillId="1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1" fillId="8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10" xfId="0" applyFill="1" applyBorder="1"/>
    <xf numFmtId="0" fontId="4" fillId="2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Protection="1"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3" fontId="7" fillId="2" borderId="1" xfId="0" applyNumberFormat="1" applyFont="1" applyFill="1" applyBorder="1" applyAlignment="1" applyProtection="1">
      <alignment horizontal="center" vertical="center"/>
      <protection hidden="1"/>
    </xf>
    <xf numFmtId="0" fontId="12" fillId="8" borderId="0" xfId="0" applyFont="1" applyFill="1" applyProtection="1">
      <protection locked="0"/>
    </xf>
    <xf numFmtId="0" fontId="8" fillId="8" borderId="0" xfId="0" applyFont="1" applyFill="1" applyProtection="1">
      <protection locked="0"/>
    </xf>
    <xf numFmtId="0" fontId="8" fillId="8" borderId="0" xfId="0" applyFont="1" applyFill="1" applyAlignment="1" applyProtection="1">
      <alignment horizontal="center"/>
      <protection locked="0"/>
    </xf>
    <xf numFmtId="0" fontId="9" fillId="2" borderId="1" xfId="0" applyFont="1" applyFill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14" borderId="0" xfId="0" applyFill="1" applyProtection="1">
      <protection locked="0"/>
    </xf>
    <xf numFmtId="0" fontId="0" fillId="14" borderId="0" xfId="0" applyFill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left" vertical="center"/>
    </xf>
    <xf numFmtId="0" fontId="2" fillId="9" borderId="3" xfId="0" applyFont="1" applyFill="1" applyBorder="1" applyAlignment="1">
      <alignment horizontal="left"/>
    </xf>
    <xf numFmtId="0" fontId="0" fillId="9" borderId="10" xfId="0" applyFill="1" applyBorder="1"/>
    <xf numFmtId="0" fontId="0" fillId="9" borderId="2" xfId="0" applyFill="1" applyBorder="1"/>
    <xf numFmtId="0" fontId="9" fillId="2" borderId="1" xfId="0" applyFont="1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9" fillId="2" borderId="3" xfId="0" applyFont="1" applyFill="1" applyBorder="1"/>
    <xf numFmtId="49" fontId="0" fillId="2" borderId="10" xfId="0" applyNumberFormat="1" applyFill="1" applyBorder="1"/>
    <xf numFmtId="0" fontId="0" fillId="2" borderId="2" xfId="0" applyFill="1" applyBorder="1" applyAlignment="1">
      <alignment horizontal="left"/>
    </xf>
    <xf numFmtId="3" fontId="0" fillId="9" borderId="1" xfId="0" applyNumberFormat="1" applyFill="1" applyBorder="1" applyAlignment="1" applyProtection="1">
      <alignment horizontal="center" vertical="center" wrapText="1"/>
      <protection hidden="1"/>
    </xf>
    <xf numFmtId="0" fontId="9" fillId="2" borderId="7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3" fillId="9" borderId="10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4" fillId="9" borderId="10" xfId="0" applyFont="1" applyFill="1" applyBorder="1" applyAlignment="1">
      <alignment horizontal="left" vertical="center"/>
    </xf>
    <xf numFmtId="0" fontId="3" fillId="9" borderId="1" xfId="0" quotePrefix="1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top" textRotation="90"/>
    </xf>
    <xf numFmtId="0" fontId="4" fillId="6" borderId="5" xfId="0" applyFont="1" applyFill="1" applyBorder="1" applyAlignment="1">
      <alignment horizontal="center" vertical="top" textRotation="90" wrapText="1"/>
    </xf>
    <xf numFmtId="165" fontId="4" fillId="9" borderId="1" xfId="0" applyNumberFormat="1" applyFont="1" applyFill="1" applyBorder="1" applyAlignment="1">
      <alignment horizontal="center" vertical="center"/>
    </xf>
    <xf numFmtId="0" fontId="12" fillId="8" borderId="0" xfId="0" applyFont="1" applyFill="1" applyAlignment="1" applyProtection="1">
      <alignment horizontal="left"/>
      <protection locked="0"/>
    </xf>
    <xf numFmtId="0" fontId="0" fillId="0" borderId="0" xfId="0" pivotButton="1"/>
    <xf numFmtId="10" fontId="0" fillId="0" borderId="0" xfId="0" applyNumberFormat="1" applyAlignment="1">
      <alignment horizontal="center"/>
    </xf>
    <xf numFmtId="0" fontId="2" fillId="0" borderId="0" xfId="0" applyFont="1" applyProtection="1"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0" borderId="22" xfId="0" applyFont="1" applyBorder="1" applyAlignment="1">
      <alignment vertical="center" wrapText="1"/>
    </xf>
    <xf numFmtId="0" fontId="19" fillId="7" borderId="13" xfId="0" applyFont="1" applyFill="1" applyBorder="1" applyAlignment="1">
      <alignment vertical="center" wrapText="1"/>
    </xf>
    <xf numFmtId="0" fontId="19" fillId="0" borderId="31" xfId="0" applyFont="1" applyBorder="1" applyAlignment="1">
      <alignment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0" borderId="35" xfId="0" applyFont="1" applyBorder="1" applyAlignment="1">
      <alignment vertical="center" wrapText="1"/>
    </xf>
    <xf numFmtId="0" fontId="19" fillId="7" borderId="31" xfId="0" applyFont="1" applyFill="1" applyBorder="1" applyAlignment="1">
      <alignment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19" fillId="0" borderId="37" xfId="0" applyFont="1" applyBorder="1" applyAlignment="1">
      <alignment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22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20" fillId="0" borderId="0" xfId="0" applyFont="1"/>
    <xf numFmtId="0" fontId="20" fillId="0" borderId="17" xfId="0" applyFont="1" applyBorder="1" applyAlignment="1">
      <alignment vertical="top" wrapText="1"/>
    </xf>
    <xf numFmtId="0" fontId="20" fillId="0" borderId="24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23" xfId="0" applyFont="1" applyBorder="1" applyAlignment="1">
      <alignment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9" fillId="7" borderId="22" xfId="0" applyFont="1" applyFill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20" fillId="0" borderId="58" xfId="0" applyFont="1" applyBorder="1" applyAlignment="1">
      <alignment vertical="center" wrapText="1"/>
    </xf>
    <xf numFmtId="0" fontId="20" fillId="0" borderId="59" xfId="0" applyFont="1" applyBorder="1" applyAlignment="1">
      <alignment vertical="center" wrapText="1"/>
    </xf>
    <xf numFmtId="0" fontId="20" fillId="0" borderId="59" xfId="0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left"/>
      <protection locked="0"/>
    </xf>
    <xf numFmtId="0" fontId="19" fillId="0" borderId="46" xfId="0" applyFont="1" applyBorder="1" applyAlignment="1">
      <alignment horizontal="center" vertical="center" wrapText="1"/>
    </xf>
    <xf numFmtId="0" fontId="2" fillId="2" borderId="1" xfId="0" applyFont="1" applyFill="1" applyBorder="1" applyProtection="1">
      <protection locked="0"/>
    </xf>
    <xf numFmtId="0" fontId="0" fillId="9" borderId="1" xfId="0" applyFill="1" applyBorder="1" applyProtection="1">
      <protection hidden="1"/>
    </xf>
    <xf numFmtId="0" fontId="0" fillId="16" borderId="0" xfId="0" applyFill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8" fillId="0" borderId="0" xfId="0" applyFont="1"/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7" borderId="1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4" fillId="17" borderId="5" xfId="0" applyFont="1" applyFill="1" applyBorder="1" applyAlignment="1">
      <alignment horizontal="center" vertical="top" textRotation="90" wrapText="1"/>
    </xf>
    <xf numFmtId="0" fontId="4" fillId="9" borderId="1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18" borderId="0" xfId="0" applyFill="1" applyAlignment="1">
      <alignment horizontal="center"/>
    </xf>
    <xf numFmtId="0" fontId="20" fillId="0" borderId="48" xfId="0" applyFont="1" applyBorder="1" applyAlignment="1">
      <alignment vertical="center" wrapText="1"/>
    </xf>
    <xf numFmtId="0" fontId="17" fillId="0" borderId="0" xfId="0" applyFont="1"/>
    <xf numFmtId="0" fontId="19" fillId="19" borderId="13" xfId="0" applyFont="1" applyFill="1" applyBorder="1" applyAlignment="1">
      <alignment horizontal="center" vertical="center" wrapText="1"/>
    </xf>
    <xf numFmtId="0" fontId="19" fillId="19" borderId="24" xfId="0" applyFont="1" applyFill="1" applyBorder="1" applyAlignment="1">
      <alignment horizontal="center" vertical="center" wrapText="1"/>
    </xf>
    <xf numFmtId="0" fontId="20" fillId="19" borderId="25" xfId="0" applyFont="1" applyFill="1" applyBorder="1" applyAlignment="1">
      <alignment horizontal="center" vertical="center" wrapText="1"/>
    </xf>
    <xf numFmtId="0" fontId="20" fillId="19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 wrapText="1"/>
    </xf>
    <xf numFmtId="0" fontId="19" fillId="19" borderId="25" xfId="0" applyFont="1" applyFill="1" applyBorder="1" applyAlignment="1">
      <alignment horizontal="center" vertical="center" wrapText="1"/>
    </xf>
    <xf numFmtId="0" fontId="20" fillId="19" borderId="22" xfId="0" applyFont="1" applyFill="1" applyBorder="1" applyAlignment="1">
      <alignment horizontal="center" vertical="center" wrapText="1"/>
    </xf>
    <xf numFmtId="0" fontId="20" fillId="0" borderId="63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19" borderId="17" xfId="0" applyFont="1" applyFill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7" fillId="0" borderId="7" xfId="0" applyFont="1" applyBorder="1" applyAlignment="1" applyProtection="1">
      <alignment horizontal="left" vertical="center"/>
      <protection locked="0"/>
    </xf>
    <xf numFmtId="0" fontId="27" fillId="0" borderId="1" xfId="0" applyFont="1" applyBorder="1" applyAlignment="1" applyProtection="1">
      <alignment horizontal="left" vertical="center"/>
      <protection locked="0"/>
    </xf>
    <xf numFmtId="0" fontId="28" fillId="0" borderId="1" xfId="0" applyFont="1" applyBorder="1" applyAlignment="1" applyProtection="1">
      <alignment horizontal="center"/>
      <protection locked="0"/>
    </xf>
    <xf numFmtId="0" fontId="28" fillId="0" borderId="1" xfId="0" applyFont="1" applyBorder="1" applyProtection="1">
      <protection locked="0"/>
    </xf>
    <xf numFmtId="0" fontId="0" fillId="0" borderId="64" xfId="0" applyBorder="1"/>
    <xf numFmtId="0" fontId="28" fillId="0" borderId="7" xfId="0" applyFont="1" applyBorder="1" applyAlignment="1" applyProtection="1">
      <alignment horizontal="center"/>
      <protection locked="0"/>
    </xf>
    <xf numFmtId="0" fontId="28" fillId="0" borderId="7" xfId="0" applyFont="1" applyBorder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61" xfId="0" applyBorder="1" applyProtection="1">
      <protection locked="0"/>
    </xf>
    <xf numFmtId="49" fontId="0" fillId="0" borderId="0" xfId="0" applyNumberFormat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65" xfId="0" applyBorder="1" applyAlignment="1">
      <alignment horizontal="left" vertical="center"/>
    </xf>
    <xf numFmtId="2" fontId="0" fillId="9" borderId="0" xfId="0" applyNumberFormat="1" applyFill="1" applyAlignment="1">
      <alignment horizontal="left"/>
    </xf>
    <xf numFmtId="2" fontId="0" fillId="9" borderId="0" xfId="0" applyNumberFormat="1" applyFill="1"/>
    <xf numFmtId="0" fontId="2" fillId="0" borderId="0" xfId="0" applyFont="1" applyAlignment="1">
      <alignment horizontal="center"/>
    </xf>
    <xf numFmtId="0" fontId="0" fillId="0" borderId="66" xfId="0" applyBorder="1" applyAlignment="1">
      <alignment horizontal="left" vertical="center"/>
    </xf>
    <xf numFmtId="0" fontId="27" fillId="0" borderId="62" xfId="0" applyFont="1" applyBorder="1" applyAlignment="1">
      <alignment horizontal="left" vertical="center"/>
    </xf>
    <xf numFmtId="0" fontId="29" fillId="9" borderId="7" xfId="0" applyFont="1" applyFill="1" applyBorder="1" applyAlignment="1">
      <alignment horizontal="left" vertical="center"/>
    </xf>
    <xf numFmtId="0" fontId="29" fillId="0" borderId="7" xfId="0" applyFont="1" applyBorder="1" applyAlignment="1">
      <alignment horizontal="left" vertical="center"/>
    </xf>
    <xf numFmtId="0" fontId="29" fillId="0" borderId="7" xfId="0" applyFont="1" applyBorder="1" applyAlignment="1">
      <alignment horizontal="left" vertical="top"/>
    </xf>
    <xf numFmtId="0" fontId="29" fillId="0" borderId="7" xfId="0" applyFont="1" applyBorder="1" applyAlignment="1">
      <alignment horizontal="center" vertical="top"/>
    </xf>
    <xf numFmtId="0" fontId="29" fillId="0" borderId="7" xfId="0" applyFont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7" fillId="9" borderId="7" xfId="0" applyFont="1" applyFill="1" applyBorder="1" applyAlignment="1">
      <alignment horizontal="center"/>
    </xf>
    <xf numFmtId="0" fontId="27" fillId="18" borderId="7" xfId="0" applyFont="1" applyFill="1" applyBorder="1" applyAlignment="1">
      <alignment horizontal="center"/>
    </xf>
    <xf numFmtId="0" fontId="29" fillId="18" borderId="7" xfId="0" applyFont="1" applyFill="1" applyBorder="1" applyAlignment="1">
      <alignment horizontal="center"/>
    </xf>
    <xf numFmtId="0" fontId="29" fillId="9" borderId="7" xfId="0" applyFont="1" applyFill="1" applyBorder="1" applyAlignment="1">
      <alignment horizontal="center"/>
    </xf>
    <xf numFmtId="0" fontId="29" fillId="0" borderId="61" xfId="0" applyFont="1" applyBorder="1" applyAlignment="1">
      <alignment horizontal="center"/>
    </xf>
    <xf numFmtId="0" fontId="27" fillId="0" borderId="2" xfId="0" applyFont="1" applyBorder="1" applyAlignment="1">
      <alignment horizontal="left" vertical="center"/>
    </xf>
    <xf numFmtId="0" fontId="29" fillId="9" borderId="1" xfId="0" applyFont="1" applyFill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top"/>
    </xf>
    <xf numFmtId="0" fontId="29" fillId="0" borderId="1" xfId="0" applyFont="1" applyBorder="1" applyAlignment="1">
      <alignment horizontal="center" vertical="top"/>
    </xf>
    <xf numFmtId="0" fontId="29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7" fillId="9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center"/>
    </xf>
    <xf numFmtId="0" fontId="29" fillId="18" borderId="1" xfId="0" applyFont="1" applyFill="1" applyBorder="1" applyAlignment="1">
      <alignment horizontal="center"/>
    </xf>
    <xf numFmtId="0" fontId="29" fillId="9" borderId="1" xfId="0" applyFont="1" applyFill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30" fillId="0" borderId="0" xfId="0" applyFont="1"/>
    <xf numFmtId="0" fontId="30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left"/>
    </xf>
    <xf numFmtId="0" fontId="31" fillId="0" borderId="0" xfId="0" applyFont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left"/>
    </xf>
    <xf numFmtId="0" fontId="33" fillId="0" borderId="0" xfId="0" applyFont="1"/>
    <xf numFmtId="0" fontId="34" fillId="0" borderId="0" xfId="0" applyFont="1"/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9" fillId="20" borderId="7" xfId="0" applyFont="1" applyFill="1" applyBorder="1" applyAlignment="1">
      <alignment horizontal="center"/>
    </xf>
    <xf numFmtId="0" fontId="29" fillId="20" borderId="1" xfId="0" applyFont="1" applyFill="1" applyBorder="1" applyAlignment="1">
      <alignment horizontal="center"/>
    </xf>
    <xf numFmtId="0" fontId="2" fillId="9" borderId="12" xfId="0" applyFont="1" applyFill="1" applyBorder="1" applyAlignment="1" applyProtection="1">
      <alignment horizontal="left"/>
      <protection locked="0"/>
    </xf>
    <xf numFmtId="0" fontId="2" fillId="9" borderId="0" xfId="0" applyFont="1" applyFill="1" applyAlignment="1" applyProtection="1">
      <alignment horizontal="left"/>
      <protection locked="0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9" borderId="1" xfId="0" applyFill="1" applyBorder="1" applyAlignment="1" applyProtection="1">
      <alignment horizontal="left"/>
      <protection hidden="1"/>
    </xf>
    <xf numFmtId="0" fontId="0" fillId="0" borderId="3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0" xfId="0" applyFont="1" applyAlignment="1">
      <alignment horizontal="center"/>
    </xf>
    <xf numFmtId="164" fontId="4" fillId="9" borderId="0" xfId="0" applyNumberFormat="1" applyFont="1" applyFill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0" fillId="9" borderId="1" xfId="0" applyFill="1" applyBorder="1" applyAlignment="1">
      <alignment horizontal="left"/>
    </xf>
    <xf numFmtId="0" fontId="12" fillId="8" borderId="0" xfId="0" applyFont="1" applyFill="1" applyAlignment="1" applyProtection="1">
      <alignment horizontal="left" vertical="top"/>
      <protection locked="0"/>
    </xf>
    <xf numFmtId="0" fontId="17" fillId="7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/>
    <xf numFmtId="0" fontId="16" fillId="7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5" fillId="7" borderId="1" xfId="0" applyFont="1" applyFill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47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19" borderId="45" xfId="0" applyFont="1" applyFill="1" applyBorder="1" applyAlignment="1">
      <alignment horizontal="center" vertical="center" wrapText="1"/>
    </xf>
    <xf numFmtId="0" fontId="20" fillId="19" borderId="46" xfId="0" applyFont="1" applyFill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left" vertical="center" wrapText="1"/>
    </xf>
    <xf numFmtId="0" fontId="19" fillId="0" borderId="57" xfId="0" applyFont="1" applyBorder="1" applyAlignment="1">
      <alignment horizontal="left" vertical="center" wrapText="1"/>
    </xf>
    <xf numFmtId="0" fontId="19" fillId="0" borderId="37" xfId="0" applyFont="1" applyBorder="1" applyAlignment="1">
      <alignment horizontal="left" vertical="center" wrapText="1"/>
    </xf>
    <xf numFmtId="0" fontId="20" fillId="0" borderId="47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19" fillId="7" borderId="26" xfId="0" applyFont="1" applyFill="1" applyBorder="1" applyAlignment="1">
      <alignment horizontal="center" vertical="center" wrapText="1"/>
    </xf>
    <xf numFmtId="0" fontId="19" fillId="7" borderId="27" xfId="0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0" fontId="19" fillId="7" borderId="14" xfId="0" applyFont="1" applyFill="1" applyBorder="1" applyAlignment="1">
      <alignment horizontal="center" vertical="center" wrapText="1"/>
    </xf>
    <xf numFmtId="0" fontId="19" fillId="7" borderId="15" xfId="0" applyFont="1" applyFill="1" applyBorder="1" applyAlignment="1">
      <alignment horizontal="center" vertical="center" wrapText="1"/>
    </xf>
    <xf numFmtId="0" fontId="19" fillId="7" borderId="35" xfId="0" applyFont="1" applyFill="1" applyBorder="1" applyAlignment="1">
      <alignment horizontal="center" vertical="center" wrapText="1"/>
    </xf>
    <xf numFmtId="0" fontId="19" fillId="7" borderId="39" xfId="0" applyFont="1" applyFill="1" applyBorder="1" applyAlignment="1">
      <alignment horizontal="center" vertical="center" wrapText="1"/>
    </xf>
    <xf numFmtId="0" fontId="19" fillId="7" borderId="55" xfId="0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vertical="center" wrapText="1"/>
    </xf>
    <xf numFmtId="0" fontId="20" fillId="0" borderId="51" xfId="0" applyFont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19" fillId="7" borderId="49" xfId="0" applyFont="1" applyFill="1" applyBorder="1" applyAlignment="1">
      <alignment horizontal="center" vertical="center" wrapText="1"/>
    </xf>
    <xf numFmtId="0" fontId="19" fillId="7" borderId="21" xfId="0" applyFont="1" applyFill="1" applyBorder="1" applyAlignment="1">
      <alignment horizontal="center" vertical="center" wrapText="1"/>
    </xf>
    <xf numFmtId="0" fontId="19" fillId="7" borderId="16" xfId="0" applyFont="1" applyFill="1" applyBorder="1" applyAlignment="1">
      <alignment horizontal="center" vertical="center" wrapText="1"/>
    </xf>
    <xf numFmtId="0" fontId="19" fillId="7" borderId="19" xfId="0" applyFont="1" applyFill="1" applyBorder="1" applyAlignment="1">
      <alignment horizontal="center" vertical="center" wrapText="1"/>
    </xf>
    <xf numFmtId="0" fontId="19" fillId="7" borderId="30" xfId="0" applyFont="1" applyFill="1" applyBorder="1" applyAlignment="1">
      <alignment horizontal="center" vertical="center" wrapText="1"/>
    </xf>
    <xf numFmtId="0" fontId="19" fillId="7" borderId="32" xfId="0" applyFont="1" applyFill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9" fillId="7" borderId="24" xfId="0" applyFont="1" applyFill="1" applyBorder="1" applyAlignment="1">
      <alignment horizontal="left" vertical="center" wrapText="1"/>
    </xf>
    <xf numFmtId="0" fontId="19" fillId="7" borderId="14" xfId="0" applyFont="1" applyFill="1" applyBorder="1" applyAlignment="1">
      <alignment horizontal="left" vertical="center" wrapText="1"/>
    </xf>
    <xf numFmtId="0" fontId="19" fillId="7" borderId="15" xfId="0" applyFont="1" applyFill="1" applyBorder="1" applyAlignment="1">
      <alignment horizontal="left" vertical="center" wrapText="1"/>
    </xf>
    <xf numFmtId="0" fontId="19" fillId="0" borderId="45" xfId="0" applyFont="1" applyBorder="1" applyAlignment="1">
      <alignment horizontal="left" vertical="center" wrapText="1"/>
    </xf>
    <xf numFmtId="0" fontId="19" fillId="0" borderId="54" xfId="0" applyFont="1" applyBorder="1" applyAlignment="1">
      <alignment horizontal="left" vertical="center" wrapText="1"/>
    </xf>
    <xf numFmtId="0" fontId="19" fillId="0" borderId="46" xfId="0" applyFont="1" applyBorder="1" applyAlignment="1">
      <alignment horizontal="left" vertical="center" wrapText="1"/>
    </xf>
    <xf numFmtId="0" fontId="19" fillId="7" borderId="20" xfId="0" applyFont="1" applyFill="1" applyBorder="1" applyAlignment="1">
      <alignment horizontal="left" vertical="center" wrapText="1"/>
    </xf>
    <xf numFmtId="0" fontId="19" fillId="7" borderId="22" xfId="0" applyFont="1" applyFill="1" applyBorder="1" applyAlignment="1">
      <alignment horizontal="left" vertical="center" wrapText="1"/>
    </xf>
    <xf numFmtId="0" fontId="19" fillId="7" borderId="17" xfId="0" applyFont="1" applyFill="1" applyBorder="1" applyAlignment="1">
      <alignment horizontal="left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9" fillId="19" borderId="24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19" borderId="16" xfId="0" applyFont="1" applyFill="1" applyBorder="1" applyAlignment="1">
      <alignment horizontal="center" vertical="center" wrapText="1"/>
    </xf>
    <xf numFmtId="0" fontId="19" fillId="7" borderId="29" xfId="0" applyFont="1" applyFill="1" applyBorder="1" applyAlignment="1">
      <alignment horizontal="left" vertical="center" wrapText="1"/>
    </xf>
    <xf numFmtId="0" fontId="19" fillId="7" borderId="31" xfId="0" applyFont="1" applyFill="1" applyBorder="1" applyAlignment="1">
      <alignment horizontal="left" vertical="center" wrapText="1"/>
    </xf>
    <xf numFmtId="0" fontId="20" fillId="0" borderId="30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left" vertical="center" wrapText="1"/>
    </xf>
    <xf numFmtId="0" fontId="12" fillId="8" borderId="0" xfId="0" applyFont="1" applyFill="1" applyAlignment="1" applyProtection="1">
      <alignment horizontal="center"/>
      <protection locked="0"/>
    </xf>
    <xf numFmtId="0" fontId="24" fillId="0" borderId="61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  <xf numFmtId="0" fontId="24" fillId="0" borderId="62" xfId="0" applyFont="1" applyBorder="1" applyAlignment="1">
      <alignment horizontal="left" vertical="top" wrapText="1"/>
    </xf>
    <xf numFmtId="0" fontId="24" fillId="0" borderId="6" xfId="0" applyFont="1" applyBorder="1" applyAlignment="1">
      <alignment horizontal="left" vertical="top" wrapText="1"/>
    </xf>
    <xf numFmtId="0" fontId="24" fillId="0" borderId="9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left" vertical="top" wrapText="1"/>
    </xf>
    <xf numFmtId="0" fontId="19" fillId="7" borderId="18" xfId="0" applyFont="1" applyFill="1" applyBorder="1" applyAlignment="1">
      <alignment horizontal="center" vertical="center" wrapText="1"/>
    </xf>
    <xf numFmtId="0" fontId="19" fillId="7" borderId="23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9" fillId="7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3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top" textRotation="9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left" textRotation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alignment horizontal="center"/>
    </dxf>
    <dxf>
      <alignment horizontal="center" readingOrder="0"/>
    </dxf>
    <dxf>
      <alignment horizontal="center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readingOrder="0"/>
    </dxf>
    <dxf>
      <alignment horizontal="center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dd/mm/yyyy;@"/>
    </dxf>
    <dxf>
      <numFmt numFmtId="164" formatCode="dd/mm/yyyy;@"/>
    </dxf>
    <dxf>
      <numFmt numFmtId="30" formatCode="@"/>
      <alignment horizontal="center" textRotation="0" indent="0" justifyLastLine="0" shrinkToFit="0" readingOrder="0"/>
    </dxf>
    <dxf>
      <numFmt numFmtId="2" formatCode="0.00"/>
      <fill>
        <patternFill>
          <fgColor indexed="64"/>
          <bgColor theme="7" tint="0.39997558519241921"/>
        </patternFill>
      </fill>
    </dxf>
    <dxf>
      <numFmt numFmtId="164" formatCode="dd/mm/yyyy;@"/>
      <alignment horizontal="center" vertical="center" textRotation="0" wrapText="1" indent="0" justifyLastLine="0" shrinkToFit="0" readingOrder="0"/>
    </dxf>
    <dxf>
      <numFmt numFmtId="2" formatCode="0.00"/>
      <fill>
        <patternFill>
          <fgColor indexed="64"/>
          <bgColor theme="7" tint="0.39997558519241921"/>
        </patternFill>
      </fill>
    </dxf>
    <dxf>
      <numFmt numFmtId="164" formatCode="dd/mm/yyyy;@"/>
      <alignment horizontal="center" vertical="center" textRotation="0" wrapText="1" indent="0" justifyLastLine="0" shrinkToFit="0" readingOrder="0"/>
    </dxf>
    <dxf>
      <numFmt numFmtId="2" formatCode="0.00"/>
      <fill>
        <patternFill>
          <fgColor indexed="64"/>
          <bgColor theme="7" tint="0.39997558519241921"/>
        </patternFill>
      </fill>
      <alignment horizontal="left" textRotation="0" wrapText="0" indent="0" justifyLastLine="0" shrinkToFit="0" readingOrder="0"/>
    </dxf>
    <dxf>
      <numFmt numFmtId="164" formatCode="dd/mm/yyyy;@"/>
      <alignment horizontal="center" textRotation="0" wrapText="1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fill>
        <patternFill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 style="thin">
          <color theme="6"/>
        </bottom>
      </border>
    </dxf>
    <dxf>
      <alignment horizontal="center" vertical="center" textRotation="0" wrapText="0" indent="0" justifyLastLine="0" shrinkToFit="0" readingOrder="0"/>
      <border outline="0">
        <left style="thin">
          <color auto="1"/>
        </left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center" textRotation="0" wrapText="0" indent="0" justifyLastLine="0" shrinkToFit="0" readingOrder="0"/>
    </dxf>
    <dxf>
      <border outline="0">
        <right style="thin">
          <color auto="1"/>
        </right>
      </border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>
          <fgColor theme="0" tint="-4.9989318521683403E-2"/>
        </patternFill>
      </fill>
    </dxf>
    <dxf>
      <fill>
        <patternFill>
          <f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>
          <f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>
          <fgColor theme="0" tint="-4.9989318521683403E-2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border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  <color theme="0"/>
      </font>
      <fill>
        <patternFill>
          <fgColor theme="4"/>
          <bgColor theme="4"/>
        </patternFill>
      </fill>
      <border>
        <top style="thin">
          <color theme="4" tint="-0.249977111117893"/>
        </top>
        <bottom style="medium">
          <color theme="4" tint="-0.249977111117893"/>
        </bottom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top style="medium">
          <color theme="4" tint="-0.249977111117893"/>
        </top>
      </border>
    </dxf>
    <dxf>
      <font>
        <color theme="1"/>
      </font>
      <border diagonalUp="0" diagonalDown="0"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  <vertical style="thin">
          <color theme="4" tint="0.79995117038483843"/>
        </vertical>
        <horizontal style="thin">
          <color theme="4" tint="0.79995117038483843"/>
        </horizontal>
      </border>
    </dxf>
  </dxfs>
  <tableStyles count="1" defaultTableStyle="TableStyleMedium2" defaultPivotStyle="PivotStyleLight16">
    <tableStyle name="PivotStyleMedium9 2" table="0" count="12" xr9:uid="{00000000-0011-0000-FFFF-FFFF00000000}">
      <tableStyleElement type="wholeTable" dxfId="231"/>
      <tableStyleElement type="headerRow" dxfId="230"/>
      <tableStyleElement type="totalRow" dxfId="229"/>
      <tableStyleElement type="firstRowStripe" dxfId="228"/>
      <tableStyleElement type="firstColumnStripe" dxfId="227"/>
      <tableStyleElement type="firstSubtotalColumn" dxfId="226"/>
      <tableStyleElement type="firstSubtotalRow" dxfId="225"/>
      <tableStyleElement type="secondSubtotalRow" dxfId="224"/>
      <tableStyleElement type="firstRowSubheading" dxfId="223"/>
      <tableStyleElement type="secondRowSubheading" dxfId="222"/>
      <tableStyleElement type="pageFieldLabels" dxfId="221"/>
      <tableStyleElement type="pageFieldValues" dxfId="220"/>
    </tableStyle>
  </tableStyles>
  <colors>
    <mruColors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sinmiubuntu.com/actualizar-bases-de-datos-sqlite-en/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158676</xdr:colOff>
      <xdr:row>0</xdr:row>
      <xdr:rowOff>0</xdr:rowOff>
    </xdr:from>
    <xdr:to>
      <xdr:col>13</xdr:col>
      <xdr:colOff>4371</xdr:colOff>
      <xdr:row>4</xdr:row>
      <xdr:rowOff>2204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17E00-6BB6-4C16-81A6-4DA138605A3A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012" t="90977" r="6043" b="1137"/>
        <a:stretch/>
      </xdr:blipFill>
      <xdr:spPr bwMode="auto">
        <a:xfrm>
          <a:off x="13112676" y="0"/>
          <a:ext cx="2195008" cy="7462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68580</xdr:rowOff>
    </xdr:from>
    <xdr:to>
      <xdr:col>0</xdr:col>
      <xdr:colOff>662940</xdr:colOff>
      <xdr:row>3</xdr:row>
      <xdr:rowOff>45720</xdr:rowOff>
    </xdr:to>
    <xdr:pic macro="[0]!tablas_dinamicas">
      <xdr:nvPicPr>
        <xdr:cNvPr id="3" name="Imagen 2">
          <a:extLst>
            <a:ext uri="{FF2B5EF4-FFF2-40B4-BE49-F238E27FC236}">
              <a16:creationId xmlns:a16="http://schemas.microsoft.com/office/drawing/2014/main" id="{430ED153-5576-4603-B8EC-6CFD29881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37160" y="68580"/>
          <a:ext cx="525780" cy="525780"/>
        </a:xfrm>
        <a:prstGeom prst="rect">
          <a:avLst/>
        </a:prstGeom>
      </xdr:spPr>
    </xdr:pic>
    <xdr:clientData/>
  </xdr:twoCellAnchor>
  <xdr:twoCellAnchor>
    <xdr:from>
      <xdr:col>0</xdr:col>
      <xdr:colOff>1196340</xdr:colOff>
      <xdr:row>1</xdr:row>
      <xdr:rowOff>53340</xdr:rowOff>
    </xdr:from>
    <xdr:to>
      <xdr:col>1</xdr:col>
      <xdr:colOff>990600</xdr:colOff>
      <xdr:row>2</xdr:row>
      <xdr:rowOff>137160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B819B514-442B-4D2F-A1F8-9AB2C508B3DF}"/>
            </a:ext>
          </a:extLst>
        </xdr:cNvPr>
        <xdr:cNvSpPr txBox="1"/>
      </xdr:nvSpPr>
      <xdr:spPr>
        <a:xfrm>
          <a:off x="1196340" y="236220"/>
          <a:ext cx="268986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Click</a:t>
          </a:r>
          <a:r>
            <a:rPr lang="es-EC" sz="1100" baseline="0"/>
            <a:t> aqui para generar las tablas dinámicas</a:t>
          </a:r>
          <a:endParaRPr lang="es-EC" sz="1100"/>
        </a:p>
      </xdr:txBody>
    </xdr:sp>
    <xdr:clientData/>
  </xdr:twoCellAnchor>
  <xdr:twoCellAnchor>
    <xdr:from>
      <xdr:col>0</xdr:col>
      <xdr:colOff>762000</xdr:colOff>
      <xdr:row>1</xdr:row>
      <xdr:rowOff>91440</xdr:rowOff>
    </xdr:from>
    <xdr:to>
      <xdr:col>0</xdr:col>
      <xdr:colOff>1112520</xdr:colOff>
      <xdr:row>2</xdr:row>
      <xdr:rowOff>106680</xdr:rowOff>
    </xdr:to>
    <xdr:sp macro="" textlink="">
      <xdr:nvSpPr>
        <xdr:cNvPr id="6" name="Flecha: hacia la izquierda 5">
          <a:extLst>
            <a:ext uri="{FF2B5EF4-FFF2-40B4-BE49-F238E27FC236}">
              <a16:creationId xmlns:a16="http://schemas.microsoft.com/office/drawing/2014/main" id="{E8C4C624-5CC3-4751-9067-7CEF3FD7EAAB}"/>
            </a:ext>
          </a:extLst>
        </xdr:cNvPr>
        <xdr:cNvSpPr/>
      </xdr:nvSpPr>
      <xdr:spPr>
        <a:xfrm>
          <a:off x="762000" y="274320"/>
          <a:ext cx="350520" cy="1981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LETT-PACKARD 2023" refreshedDate="45476.527385416666" createdVersion="3" refreshedVersion="8" minRefreshableVersion="3" recordCount="406" xr:uid="{00000000-000A-0000-FFFF-FFFF3B000000}">
  <cacheSource type="worksheet">
    <worksheetSource ref="A6:CN412" sheet="Distributivo de trabajo"/>
  </cacheSource>
  <cacheFields count="92">
    <cacheField name="Nro." numFmtId="0">
      <sharedItems containsSemiMixedTypes="0" containsString="0" containsNumber="1" containsInteger="1" minValue="1" maxValue="65"/>
    </cacheField>
    <cacheField name="Nómina" numFmtId="0">
      <sharedItems count="106">
        <s v="JENNY MARICELA CHANCUSIG ARMAS"/>
        <s v="LAURA VILCA TOAPANTA "/>
        <s v="IRMA MARÍA MARTÍNEZ NIETO  "/>
        <s v="LILIANA ELIZABETH BUSTILLOS CAJAS "/>
        <s v="NELLY CATALINA BANDA YANEZ "/>
        <s v="NARCISA DEL CONSUELO CHILUISA LISINTUÑA "/>
        <s v="CECILIA KARINA  MADRIL QUISHPE "/>
        <s v="EVA NARCISA YÁNEZ JÁCOME "/>
        <s v="GUADALUPE DEL ROCIO SEMANATE SEMANATE "/>
        <s v="MAGALY SOARYDA ZUMBA MONTES "/>
        <s v="MARÍA JUDITH AMORES GARZÓN"/>
        <s v="MARIA REBECA LATACUNGA PILATASIG "/>
        <s v="SANDRA MIREYA  CEPEDA PERUGACHI "/>
        <s v="EDILMA SOLEDAD ORDOÑEZ VIERA  "/>
        <s v="ANITA LUCIA RIVERA BAÑO "/>
        <s v="FELIX GONZALO OÑA CHIMBO"/>
        <s v="MARCIA ELIZABETH BURGASÍ OÑATE "/>
        <s v="MARCIA ELIZABETH LANDETA OÑATE "/>
        <s v="REINALDO EGIDIO SALAZAR PORTEROS "/>
        <s v="MARCO VINICIO  SARZOSA ARROYO "/>
        <s v="MIGUEL ANGEL PARRA MUÑOZ "/>
        <s v="ROSA ADELA BUSTILLOS VARGAS "/>
        <s v="MARÍA VERÓNICA  GUILCASO SANGOPANTA "/>
        <s v="SANDRA PAULINA MENA ANALUIZA"/>
        <s v="AIDA MARINA  CAÑAR CHASI "/>
        <s v="SARA CLEMENCIA MOYA  MOYA   "/>
        <s v="MONICA JACQUELINE TRAVEZ MENA  "/>
        <s v="LAYDY PATRICIA ASANZA TENEN"/>
        <s v="DIANA CAROLINA  BERMEO MARTINEZ "/>
        <s v="VILMA XIMENA PUCO CASA "/>
        <s v="VÍCTOR HUGO ESCOBAR REYES "/>
        <s v="JAIME ADALBERTO HERNANDEZ DEL SALTO "/>
        <s v="JOSE CHUSIN PILATASIG  "/>
        <s v="NELLY GEOCONDA CHICAIZA AYNUCA "/>
        <s v="MÓNICA DEL ROCÍO YUPANGUI TOAQUIZA "/>
        <s v="SANTIAGO COLON JACOME ORRICO "/>
        <s v="GISSELA MARIBEL BEDOYA BEDON"/>
        <s v="LOLITA HORTENCIA PACHECO GUERRERO"/>
        <s v="EDWIN ROLANDO ALMACHI QUINATOA "/>
        <s v="MARGARITA ALEXANDRA  RONQUILLO CANDO "/>
        <s v="SILVIA DEL PILAR PILATASIG PILATASIG "/>
        <s v="LORENA DEL ROSARIO BUSTILLOS REYES "/>
        <s v="ELVIA BEATRIZ BRONCANO CUJI "/>
        <s v="BYRON ESTUARDO JACOME CASA "/>
        <s v="NELLY SUSANA CAICEDO MONGE "/>
        <s v="NANCY JANETH OÑA CALAPAQUI "/>
        <s v="CONSOLACIÓN PETRONILA YUPANGUI GUILCAZO "/>
        <s v="MONICA PATRICIA CHILUISA TOAPANTA "/>
        <s v="JEAN PAUL MOLINA VILLARROEL  "/>
        <s v="LUIS FERNANDO JAYA USHCA "/>
        <s v="CARMEN GABRIELA BANDA MUÑOZ "/>
        <s v="MARCIA ELVIRA BORJA PADILLA "/>
        <s v="CRISTIAN RODRIGO PUCO CHICAIZA "/>
        <s v="GLORIA AZUCENA VIERA SANCHEZ "/>
        <s v="MONICA JEANETH CHUQUITARCO TIPAN"/>
        <s v="JUAN CARLOS CHANATASIG TOAPANTA "/>
        <s v="DIEGO FERNANDO CHASI TOAPANTA  "/>
        <s v="MIGUEL ARMANDO AREQUIPA GUANOLUISA "/>
        <s v="RICHAR PATRICIO REINOSO VILLAGOMEZ "/>
        <s v="DARWIN LEONARDO LÓPEZ ZAMBRANO "/>
        <s v="DARWIN GEOVANY GUAYTA GUAITA "/>
        <s v="BYRON SANTIAGO QUILUMBA MUILEMA  "/>
        <s v="DIEGO HERNAN  ALMACHI TASINCHANO "/>
        <s v="MYRIAN ROCIO ZURITA MENA "/>
        <s v="GLADYS FABIOLA MENA GARZÓN "/>
        <s v="" u="1"/>
        <s v="VALENCIA VILLALVAYOLANDA ROSARIO " u="1"/>
        <s v="QUITIO LOPEZ MARITZA ELIZABETH " u="1"/>
        <s v="TOAPANTA ÑACATO GLADYS MARITZA" u="1"/>
        <s v="YANZAPANTA MANOTOA EDGAR VINICIO" u="1"/>
        <s v="CORDOVA LOPEZ NANCY LUCIA" u="1"/>
        <s v="ACOSTA VILLAGOMEZ LUIS RAUL " u="1"/>
        <s v="OÑA LOACHAMIN MYRIAN ALEXANDRA" u="1"/>
        <s v="VÁSCONEZ CAICEDO GLADYS DE LOS ÁNGELES" u="1"/>
        <s v="ALDAZ GUACHAMIN  MIREYA" u="1"/>
        <s v="HERNANDEZ FLORES LORENA PAOLA " u="1"/>
        <s v="OTANEZ CHAQUINGA PATRICIA MARISOL" u="1"/>
        <s v="BAUTISTA TAPIA MARCO ANTONIO" u="1"/>
        <s v="QUISHPE CRIOLLO SANTIAGO RAFAEL" u="1"/>
        <s v="VILCACUNDO  OÑA JONNY PATRICIO" u="1"/>
        <s v="SANCHEZ IZA JENNY SORAIDA" u="1"/>
        <s v="SALAZAR VASCO MARIA CARMITA " u="1"/>
        <s v="CONDOR VILATUÑA DIEGO XAVIER" u="1"/>
        <s v="LARA MONTALVO JOSE ANALID " u="1"/>
        <s v="VERDUGO CABERAR ALEXANDRA DEL CARMEN" u="1"/>
        <s v="PEÑA CARRERA PATRICIO FERNANDO" u="1"/>
        <s v="ACOSTA BARRENO TATIANA PAOLA " u="1"/>
        <s v="MOREJON CHUQUIAN MARIA MARICELA" u="1"/>
        <s v="SUNTAXI LLUMIQUINGA JOSE MANUEL" u="1"/>
        <s v="NECESIDAD 1" u="1"/>
        <s v="MALDONADO SANTAMARIA EDGAR FERNANDO" u="1"/>
        <e v="#N/A" u="1"/>
        <s v="TOAPANTA LUGCHA MARIA PAULINA" u="1"/>
        <s v="NECESIDAD 2" u="1"/>
        <s v="ALQUINGA SANDOVALIN RICHARD HOMAR" u="1"/>
        <s v="QUILLUPANGUI ÑIETO RUTH PATRICIA " u="1"/>
        <s v="GRIJALVA BARBOSA XIMENA JANNETH" u="1"/>
        <s v="CHICAIZA PAZMIÑO CARLOS EDWAR " u="1"/>
        <s v="OÑA ÑACATA JOSE MARIA" u="1"/>
        <s v="TIPAN DEFAZ MARTHA CECILIA " u="1"/>
        <s v="PAZMIÑO SILVA ANDREA LILIANA " u="1"/>
        <s v="RUMIGUANO URBINA FREDDY JAVIER" u="1"/>
        <s v="OÑA ACOSTA ANA LUCIA " u="1"/>
        <s v="SANDOVALIN LOACHAMIN MAYRA FERNANDA " u="1"/>
        <s v="OÑA SANDOVALIN GERMAN" u="1"/>
        <s v="TOSCANO DIAZ EVELYN MARIBEL " u="1"/>
      </sharedItems>
    </cacheField>
    <cacheField name="Tipo de relación laboral" numFmtId="0">
      <sharedItems/>
    </cacheField>
    <cacheField name="Función" numFmtId="0">
      <sharedItems count="7">
        <s v="Docente"/>
        <s v="Rector"/>
        <s v="Vicerrector"/>
        <s v="Inspector general"/>
        <s v="" u="1"/>
        <s v="Docente practicas innovadoras BGU" u="1"/>
        <e v="#N/A" u="1"/>
      </sharedItems>
    </cacheField>
    <cacheField name="Especialidad de la acción de personal" numFmtId="0">
      <sharedItems/>
    </cacheField>
    <cacheField name="Especialidad requerida" numFmtId="0">
      <sharedItems containsBlank="1"/>
    </cacheField>
    <cacheField name="Nivel / Subnivel" numFmtId="0">
      <sharedItems containsBlank="1"/>
    </cacheField>
    <cacheField name="Especialidad Bachillerato Técnico/ Bachillerato Complementario" numFmtId="0">
      <sharedItems containsBlank="1"/>
    </cacheField>
    <cacheField name="Asignaturas" numFmtId="0">
      <sharedItems containsBlank="1"/>
    </cacheField>
    <cacheField name="Acompañamiento Educativo" numFmtId="0">
      <sharedItems containsString="0" containsBlank="1"/>
    </cacheField>
    <cacheField name="Motivo que genera la necesidad" numFmtId="0">
      <sharedItems containsString="0" containsBlank="1"/>
    </cacheField>
    <cacheField name="Grupo 3 años A" numFmtId="0">
      <sharedItems containsString="0" containsBlank="1" containsNumber="1" containsInteger="1" minValue="25" maxValue="25"/>
    </cacheField>
    <cacheField name="Grupo 3 años B" numFmtId="0">
      <sharedItems containsString="0" containsBlank="1" containsNumber="1" containsInteger="1" minValue="25" maxValue="25"/>
    </cacheField>
    <cacheField name="Grupo 4 años A" numFmtId="0">
      <sharedItems containsString="0" containsBlank="1" containsNumber="1" containsInteger="1" minValue="25" maxValue="25"/>
    </cacheField>
    <cacheField name="Grupo 4 años B" numFmtId="0">
      <sharedItems containsString="0" containsBlank="1" containsNumber="1" containsInteger="1" minValue="25" maxValue="25"/>
    </cacheField>
    <cacheField name="Grupo 4 años C" numFmtId="0">
      <sharedItems containsString="0" containsBlank="1" containsNumber="1" containsInteger="1" minValue="25" maxValue="25"/>
    </cacheField>
    <cacheField name="Grupo 4 años D" numFmtId="0">
      <sharedItems containsString="0" containsBlank="1" containsNumber="1" containsInteger="1" minValue="25" maxValue="25"/>
    </cacheField>
    <cacheField name="1ero A" numFmtId="0">
      <sharedItems containsString="0" containsBlank="1" containsNumber="1" containsInteger="1" minValue="2" maxValue="25"/>
    </cacheField>
    <cacheField name="1ero B" numFmtId="0">
      <sharedItems containsString="0" containsBlank="1" containsNumber="1" containsInteger="1" minValue="2" maxValue="25"/>
    </cacheField>
    <cacheField name="1ero C" numFmtId="0">
      <sharedItems containsString="0" containsBlank="1" containsNumber="1" containsInteger="1" minValue="2" maxValue="25"/>
    </cacheField>
    <cacheField name="2do A" numFmtId="0">
      <sharedItems containsString="0" containsBlank="1" containsNumber="1" containsInteger="1" minValue="1" maxValue="20"/>
    </cacheField>
    <cacheField name="2do B" numFmtId="0">
      <sharedItems containsString="0" containsBlank="1" containsNumber="1" containsInteger="1" minValue="1" maxValue="20"/>
    </cacheField>
    <cacheField name="2do C" numFmtId="0">
      <sharedItems containsString="0" containsBlank="1" containsNumber="1" containsInteger="1" minValue="1" maxValue="20"/>
    </cacheField>
    <cacheField name="3er A" numFmtId="0">
      <sharedItems containsString="0" containsBlank="1" containsNumber="1" containsInteger="1" minValue="1" maxValue="20"/>
    </cacheField>
    <cacheField name="3er B" numFmtId="0">
      <sharedItems containsString="0" containsBlank="1" containsNumber="1" containsInteger="1" minValue="1" maxValue="20"/>
    </cacheField>
    <cacheField name="3er C" numFmtId="0">
      <sharedItems containsString="0" containsBlank="1" containsNumber="1" containsInteger="1" minValue="1" maxValue="20"/>
    </cacheField>
    <cacheField name="4to A" numFmtId="0">
      <sharedItems containsString="0" containsBlank="1" containsNumber="1" containsInteger="1" minValue="1" maxValue="20"/>
    </cacheField>
    <cacheField name="4to B" numFmtId="0">
      <sharedItems containsString="0" containsBlank="1" containsNumber="1" containsInteger="1" minValue="1" maxValue="20"/>
    </cacheField>
    <cacheField name="4to C" numFmtId="0">
      <sharedItems containsString="0" containsBlank="1" containsNumber="1" containsInteger="1" minValue="1" maxValue="20"/>
    </cacheField>
    <cacheField name="4to D" numFmtId="0">
      <sharedItems containsString="0" containsBlank="1" containsNumber="1" containsInteger="1" minValue="1" maxValue="20"/>
    </cacheField>
    <cacheField name="5to A" numFmtId="0">
      <sharedItems containsString="0" containsBlank="1" containsNumber="1" containsInteger="1" minValue="1" maxValue="20"/>
    </cacheField>
    <cacheField name="5to B" numFmtId="0">
      <sharedItems containsString="0" containsBlank="1" containsNumber="1" containsInteger="1" minValue="1" maxValue="20"/>
    </cacheField>
    <cacheField name="5to C" numFmtId="0">
      <sharedItems containsString="0" containsBlank="1" containsNumber="1" containsInteger="1" minValue="1" maxValue="20"/>
    </cacheField>
    <cacheField name="6to A" numFmtId="0">
      <sharedItems containsString="0" containsBlank="1" containsNumber="1" containsInteger="1" minValue="1" maxValue="20"/>
    </cacheField>
    <cacheField name="6to B" numFmtId="0">
      <sharedItems containsString="0" containsBlank="1" containsNumber="1" containsInteger="1" minValue="1" maxValue="20"/>
    </cacheField>
    <cacheField name="6to C" numFmtId="0">
      <sharedItems containsString="0" containsBlank="1" containsNumber="1" containsInteger="1" minValue="1" maxValue="20"/>
    </cacheField>
    <cacheField name="7mo A" numFmtId="0">
      <sharedItems containsString="0" containsBlank="1" containsNumber="1" containsInteger="1" minValue="1" maxValue="20"/>
    </cacheField>
    <cacheField name="7mo B" numFmtId="0">
      <sharedItems containsString="0" containsBlank="1" containsNumber="1" containsInteger="1" minValue="1" maxValue="20"/>
    </cacheField>
    <cacheField name="7mo C" numFmtId="0">
      <sharedItems containsString="0" containsBlank="1" containsNumber="1" containsInteger="1" minValue="1" maxValue="20"/>
    </cacheField>
    <cacheField name="8vo  A" numFmtId="0">
      <sharedItems containsString="0" containsBlank="1" containsNumber="1" containsInteger="1" minValue="1" maxValue="6"/>
    </cacheField>
    <cacheField name="8vo  B" numFmtId="0">
      <sharedItems containsString="0" containsBlank="1" containsNumber="1" containsInteger="1" minValue="1" maxValue="6"/>
    </cacheField>
    <cacheField name="8vo  C" numFmtId="0">
      <sharedItems containsString="0" containsBlank="1" containsNumber="1" containsInteger="1" minValue="1" maxValue="6"/>
    </cacheField>
    <cacheField name="9no  A" numFmtId="0">
      <sharedItems containsString="0" containsBlank="1" containsNumber="1" containsInteger="1" minValue="1" maxValue="6"/>
    </cacheField>
    <cacheField name="9no B" numFmtId="0">
      <sharedItems containsString="0" containsBlank="1" containsNumber="1" containsInteger="1" minValue="1" maxValue="6"/>
    </cacheField>
    <cacheField name="9no C" numFmtId="0">
      <sharedItems containsString="0" containsBlank="1" containsNumber="1" containsInteger="1" minValue="1" maxValue="6"/>
    </cacheField>
    <cacheField name="9no D" numFmtId="0">
      <sharedItems containsString="0" containsBlank="1" containsNumber="1" containsInteger="1" minValue="1" maxValue="6"/>
    </cacheField>
    <cacheField name="10mo  A" numFmtId="0">
      <sharedItems containsString="0" containsBlank="1" containsNumber="1" containsInteger="1" minValue="1" maxValue="6"/>
    </cacheField>
    <cacheField name="10mo  B" numFmtId="0">
      <sharedItems containsString="0" containsBlank="1" containsNumber="1" containsInteger="1" minValue="1" maxValue="6"/>
    </cacheField>
    <cacheField name="10mo C" numFmtId="0">
      <sharedItems containsString="0" containsBlank="1" containsNumber="1" containsInteger="1" minValue="1" maxValue="6"/>
    </cacheField>
    <cacheField name="10mo D" numFmtId="0">
      <sharedItems containsString="0" containsBlank="1" containsNumber="1" containsInteger="1" minValue="1" maxValue="6"/>
    </cacheField>
    <cacheField name="Primero de BGU A" numFmtId="0">
      <sharedItems containsString="0" containsBlank="1" containsNumber="1" containsInteger="1" minValue="1" maxValue="5"/>
    </cacheField>
    <cacheField name="Segundo de BGU A" numFmtId="0">
      <sharedItems containsString="0" containsBlank="1" containsNumber="1" containsInteger="1" minValue="1" maxValue="5"/>
    </cacheField>
    <cacheField name="Tercero de BGU A" numFmtId="0">
      <sharedItems containsString="0" containsBlank="1" containsNumber="1" containsInteger="1" minValue="1" maxValue="4"/>
    </cacheField>
    <cacheField name="Primero de BT INFORMATICA A" numFmtId="0">
      <sharedItems containsString="0" containsBlank="1" containsNumber="1" containsInteger="1" minValue="1" maxValue="4"/>
    </cacheField>
    <cacheField name="Segundo de BT INFORMATICA A" numFmtId="0">
      <sharedItems containsString="0" containsBlank="1" containsNumber="1" containsInteger="1" minValue="1" maxValue="4"/>
    </cacheField>
    <cacheField name="Tercero de BT INFORMATICA A" numFmtId="0">
      <sharedItems containsString="0" containsBlank="1" containsNumber="1" containsInteger="1" minValue="1" maxValue="5"/>
    </cacheField>
    <cacheField name="Primero de BT IEME A" numFmtId="0">
      <sharedItems containsString="0" containsBlank="1" containsNumber="1" containsInteger="1" minValue="1" maxValue="6"/>
    </cacheField>
    <cacheField name="Primero de BT IEME B" numFmtId="0">
      <sharedItems containsString="0" containsBlank="1" containsNumber="1" containsInteger="1" minValue="1" maxValue="6"/>
    </cacheField>
    <cacheField name="Segundo de BT IEME A" numFmtId="0">
      <sharedItems containsString="0" containsBlank="1" containsNumber="1" containsInteger="1" minValue="1" maxValue="4"/>
    </cacheField>
    <cacheField name="Tercero de BT IEME A" numFmtId="0">
      <sharedItems containsString="0" containsBlank="1" containsNumber="1" containsInteger="1" minValue="1" maxValue="6"/>
    </cacheField>
    <cacheField name="Total Matutina" numFmtId="0">
      <sharedItems containsSemiMixedTypes="0" containsString="0" containsNumber="1" containsInteger="1" minValue="0" maxValue="25"/>
    </cacheField>
    <cacheField name="Grupo 3 años A2" numFmtId="0">
      <sharedItems containsString="0" containsBlank="1"/>
    </cacheField>
    <cacheField name="Grupo 4 años A2" numFmtId="0">
      <sharedItems containsString="0" containsBlank="1"/>
    </cacheField>
    <cacheField name="1ero A2" numFmtId="0">
      <sharedItems containsString="0" containsBlank="1"/>
    </cacheField>
    <cacheField name="2do A2" numFmtId="0">
      <sharedItems containsString="0" containsBlank="1"/>
    </cacheField>
    <cacheField name="3er A2" numFmtId="0">
      <sharedItems containsString="0" containsBlank="1"/>
    </cacheField>
    <cacheField name="4to A2" numFmtId="0">
      <sharedItems containsString="0" containsBlank="1"/>
    </cacheField>
    <cacheField name="5to A2" numFmtId="0">
      <sharedItems containsString="0" containsBlank="1"/>
    </cacheField>
    <cacheField name="6to A2" numFmtId="0">
      <sharedItems containsString="0" containsBlank="1"/>
    </cacheField>
    <cacheField name="7mo A2" numFmtId="0">
      <sharedItems containsString="0" containsBlank="1"/>
    </cacheField>
    <cacheField name="8vo  A2" numFmtId="0">
      <sharedItems containsString="0" containsBlank="1"/>
    </cacheField>
    <cacheField name="9no A3" numFmtId="0">
      <sharedItems containsString="0" containsBlank="1"/>
    </cacheField>
    <cacheField name="10mo A3" numFmtId="0">
      <sharedItems containsString="0" containsBlank="1"/>
    </cacheField>
    <cacheField name="Primero de BGU A2" numFmtId="0">
      <sharedItems containsString="0" containsBlank="1"/>
    </cacheField>
    <cacheField name="Segundo de BGU A2" numFmtId="0">
      <sharedItems containsString="0" containsBlank="1"/>
    </cacheField>
    <cacheField name="Tercero de BGU A2" numFmtId="0">
      <sharedItems containsString="0" containsBlank="1"/>
    </cacheField>
    <cacheField name="BTP" numFmtId="0">
      <sharedItems containsString="0" containsBlank="1"/>
    </cacheField>
    <cacheField name="Total Vespertina" numFmtId="0">
      <sharedItems containsSemiMixedTypes="0" containsString="0" containsNumber="1" containsInteger="1" minValue="0" maxValue="0"/>
    </cacheField>
    <cacheField name="8vo A" numFmtId="0">
      <sharedItems containsString="0" containsBlank="1"/>
    </cacheField>
    <cacheField name="9no A2" numFmtId="0">
      <sharedItems containsString="0" containsBlank="1"/>
    </cacheField>
    <cacheField name="10mo A2" numFmtId="0">
      <sharedItems containsString="0" containsBlank="1"/>
    </cacheField>
    <cacheField name="Primero de BGU A3" numFmtId="0">
      <sharedItems containsString="0" containsBlank="1"/>
    </cacheField>
    <cacheField name="Segundo de BGU A3" numFmtId="0">
      <sharedItems containsString="0" containsBlank="1"/>
    </cacheField>
    <cacheField name="Tercero de BGU A3" numFmtId="0">
      <sharedItems containsString="0" containsBlank="1"/>
    </cacheField>
    <cacheField name="Total Nocturna" numFmtId="0">
      <sharedItems containsSemiMixedTypes="0" containsString="0" containsNumber="1" containsInteger="1" minValue="0" maxValue="0"/>
    </cacheField>
    <cacheField name="Directivo" numFmtId="0">
      <sharedItems containsString="0" containsBlank="1" containsNumber="1" containsInteger="1" minValue="35" maxValue="36"/>
    </cacheField>
    <cacheField name="Participación Estudiantil" numFmtId="0">
      <sharedItems containsString="0" containsBlank="1" containsNumber="1" containsInteger="1" minValue="2" maxValue="2"/>
    </cacheField>
    <cacheField name="Otros" numFmtId="0">
      <sharedItems containsString="0" containsBlank="1" containsNumber="1" containsInteger="1" minValue="4" maxValue="5"/>
    </cacheField>
    <cacheField name="Total Periodos pedagógicos" numFmtId="0">
      <sharedItems containsSemiMixedTypes="0" containsString="0" containsNumber="1" containsInteger="1" minValue="0" maxValue="25"/>
    </cacheField>
    <cacheField name="Total Periodos acompañamiento" numFmtId="0">
      <sharedItems containsString="0" containsBlank="1" containsNumber="1" containsInteger="1" minValue="2" maxValue="5"/>
    </cacheField>
    <cacheField name="Total General" numFmtId="0">
      <sharedItems containsSemiMixedTypes="0" containsString="0" containsNumber="1" containsInteger="1" minValue="0" maxValue="36"/>
    </cacheField>
    <cacheField name="Observació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LETT-PACKARD 2023" refreshedDate="45476.527385763889" createdVersion="3" refreshedVersion="8" minRefreshableVersion="3" recordCount="406" xr:uid="{00000000-000A-0000-FFFF-FFFF37000000}">
  <cacheSource type="worksheet">
    <worksheetSource ref="A6:CN412" sheet="Distributivo de trabajo"/>
  </cacheSource>
  <cacheFields count="92">
    <cacheField name="Nro." numFmtId="0">
      <sharedItems containsSemiMixedTypes="0" containsString="0" containsNumber="1" containsInteger="1" minValue="1" maxValue="65"/>
    </cacheField>
    <cacheField name="Nómina" numFmtId="0">
      <sharedItems count="106">
        <s v="JENNY MARICELA CHANCUSIG ARMAS"/>
        <s v="LAURA VILCA TOAPANTA "/>
        <s v="IRMA MARÍA MARTÍNEZ NIETO  "/>
        <s v="LILIANA ELIZABETH BUSTILLOS CAJAS "/>
        <s v="NELLY CATALINA BANDA YANEZ "/>
        <s v="NARCISA DEL CONSUELO CHILUISA LISINTUÑA "/>
        <s v="CECILIA KARINA  MADRIL QUISHPE "/>
        <s v="EVA NARCISA YÁNEZ JÁCOME "/>
        <s v="GUADALUPE DEL ROCIO SEMANATE SEMANATE "/>
        <s v="MAGALY SOARYDA ZUMBA MONTES "/>
        <s v="MARÍA JUDITH AMORES GARZÓN"/>
        <s v="MARIA REBECA LATACUNGA PILATASIG "/>
        <s v="SANDRA MIREYA  CEPEDA PERUGACHI "/>
        <s v="EDILMA SOLEDAD ORDOÑEZ VIERA  "/>
        <s v="ANITA LUCIA RIVERA BAÑO "/>
        <s v="FELIX GONZALO OÑA CHIMBO"/>
        <s v="MARCIA ELIZABETH BURGASÍ OÑATE "/>
        <s v="MARCIA ELIZABETH LANDETA OÑATE "/>
        <s v="REINALDO EGIDIO SALAZAR PORTEROS "/>
        <s v="MARCO VINICIO  SARZOSA ARROYO "/>
        <s v="MIGUEL ANGEL PARRA MUÑOZ "/>
        <s v="ROSA ADELA BUSTILLOS VARGAS "/>
        <s v="MARÍA VERÓNICA  GUILCASO SANGOPANTA "/>
        <s v="SANDRA PAULINA MENA ANALUIZA"/>
        <s v="AIDA MARINA  CAÑAR CHASI "/>
        <s v="SARA CLEMENCIA MOYA  MOYA   "/>
        <s v="MONICA JACQUELINE TRAVEZ MENA  "/>
        <s v="LAYDY PATRICIA ASANZA TENEN"/>
        <s v="DIANA CAROLINA  BERMEO MARTINEZ "/>
        <s v="VILMA XIMENA PUCO CASA "/>
        <s v="VÍCTOR HUGO ESCOBAR REYES "/>
        <s v="JAIME ADALBERTO HERNANDEZ DEL SALTO "/>
        <s v="JOSE CHUSIN PILATASIG  "/>
        <s v="NELLY GEOCONDA CHICAIZA AYNUCA "/>
        <s v="MÓNICA DEL ROCÍO YUPANGUI TOAQUIZA "/>
        <s v="SANTIAGO COLON JACOME ORRICO "/>
        <s v="GISSELA MARIBEL BEDOYA BEDON"/>
        <s v="LOLITA HORTENCIA PACHECO GUERRERO"/>
        <s v="EDWIN ROLANDO ALMACHI QUINATOA "/>
        <s v="MARGARITA ALEXANDRA  RONQUILLO CANDO "/>
        <s v="SILVIA DEL PILAR PILATASIG PILATASIG "/>
        <s v="LORENA DEL ROSARIO BUSTILLOS REYES "/>
        <s v="ELVIA BEATRIZ BRONCANO CUJI "/>
        <s v="BYRON ESTUARDO JACOME CASA "/>
        <s v="NELLY SUSANA CAICEDO MONGE "/>
        <s v="NANCY JANETH OÑA CALAPAQUI "/>
        <s v="CONSOLACIÓN PETRONILA YUPANGUI GUILCAZO "/>
        <s v="MONICA PATRICIA CHILUISA TOAPANTA "/>
        <s v="JEAN PAUL MOLINA VILLARROEL  "/>
        <s v="LUIS FERNANDO JAYA USHCA "/>
        <s v="CARMEN GABRIELA BANDA MUÑOZ "/>
        <s v="MARCIA ELVIRA BORJA PADILLA "/>
        <s v="CRISTIAN RODRIGO PUCO CHICAIZA "/>
        <s v="GLORIA AZUCENA VIERA SANCHEZ "/>
        <s v="MONICA JEANETH CHUQUITARCO TIPAN"/>
        <s v="JUAN CARLOS CHANATASIG TOAPANTA "/>
        <s v="DIEGO FERNANDO CHASI TOAPANTA  "/>
        <s v="MIGUEL ARMANDO AREQUIPA GUANOLUISA "/>
        <s v="RICHAR PATRICIO REINOSO VILLAGOMEZ "/>
        <s v="DARWIN LEONARDO LÓPEZ ZAMBRANO "/>
        <s v="DARWIN GEOVANY GUAYTA GUAITA "/>
        <s v="BYRON SANTIAGO QUILUMBA MUILEMA  "/>
        <s v="DIEGO HERNAN  ALMACHI TASINCHANO "/>
        <s v="MYRIAN ROCIO ZURITA MENA "/>
        <s v="GLADYS FABIOLA MENA GARZÓN "/>
        <s v="" u="1"/>
        <s v="VALENCIA VILLALVAYOLANDA ROSARIO " u="1"/>
        <s v="QUITIO LOPEZ MARITZA ELIZABETH " u="1"/>
        <s v="TOAPANTA ÑACATO GLADYS MARITZA" u="1"/>
        <s v="YANZAPANTA MANOTOA EDGAR VINICIO" u="1"/>
        <s v="CORDOVA LOPEZ NANCY LUCIA" u="1"/>
        <s v="ACOSTA VILLAGOMEZ LUIS RAUL " u="1"/>
        <s v="OÑA LOACHAMIN MYRIAN ALEXANDRA" u="1"/>
        <s v="VÁSCONEZ CAICEDO GLADYS DE LOS ÁNGELES" u="1"/>
        <s v="ALDAZ GUACHAMIN  MIREYA" u="1"/>
        <s v="HERNANDEZ FLORES LORENA PAOLA " u="1"/>
        <s v="OTANEZ CHAQUINGA PATRICIA MARISOL" u="1"/>
        <s v="BAUTISTA TAPIA MARCO ANTONIO" u="1"/>
        <s v="QUISHPE CRIOLLO SANTIAGO RAFAEL" u="1"/>
        <s v="VILCACUNDO  OÑA JONNY PATRICIO" u="1"/>
        <s v="SANCHEZ IZA JENNY SORAIDA" u="1"/>
        <s v="SALAZAR VASCO MARIA CARMITA " u="1"/>
        <s v="CONDOR VILATUÑA DIEGO XAVIER" u="1"/>
        <s v="LARA MONTALVO JOSE ANALID " u="1"/>
        <s v="VERDUGO CABERAR ALEXANDRA DEL CARMEN" u="1"/>
        <s v="PEÑA CARRERA PATRICIO FERNANDO" u="1"/>
        <s v="ACOSTA BARRENO TATIANA PAOLA " u="1"/>
        <s v="MOREJON CHUQUIAN MARIA MARICELA" u="1"/>
        <s v="SUNTAXI LLUMIQUINGA JOSE MANUEL" u="1"/>
        <s v="NECESIDAD 1" u="1"/>
        <s v="MALDONADO SANTAMARIA EDGAR FERNANDO" u="1"/>
        <e v="#N/A" u="1"/>
        <s v="TOAPANTA LUGCHA MARIA PAULINA" u="1"/>
        <s v="NECESIDAD 2" u="1"/>
        <s v="ALQUINGA SANDOVALIN RICHARD HOMAR" u="1"/>
        <s v="QUILLUPANGUI ÑIETO RUTH PATRICIA " u="1"/>
        <s v="GRIJALVA BARBOSA XIMENA JANNETH" u="1"/>
        <s v="CHICAIZA PAZMIÑO CARLOS EDWAR " u="1"/>
        <s v="OÑA ÑACATA JOSE MARIA" u="1"/>
        <s v="TIPAN DEFAZ MARTHA CECILIA " u="1"/>
        <s v="PAZMIÑO SILVA ANDREA LILIANA " u="1"/>
        <s v="RUMIGUANO URBINA FREDDY JAVIER" u="1"/>
        <s v="OÑA ACOSTA ANA LUCIA " u="1"/>
        <s v="SANDOVALIN LOACHAMIN MAYRA FERNANDA " u="1"/>
        <s v="OÑA SANDOVALIN GERMAN" u="1"/>
        <s v="TOSCANO DIAZ EVELYN MARIBEL " u="1"/>
      </sharedItems>
    </cacheField>
    <cacheField name="Tipo de relación laboral" numFmtId="0">
      <sharedItems/>
    </cacheField>
    <cacheField name="Función" numFmtId="0">
      <sharedItems count="7">
        <s v="Docente"/>
        <s v="Rector"/>
        <s v="Vicerrector"/>
        <s v="Inspector general"/>
        <s v="" u="1"/>
        <s v="Docente practicas innovadoras BGU" u="1"/>
        <e v="#N/A" u="1"/>
      </sharedItems>
    </cacheField>
    <cacheField name="Especialidad de la acción de personal" numFmtId="0">
      <sharedItems/>
    </cacheField>
    <cacheField name="Especialidad requerida" numFmtId="0">
      <sharedItems containsBlank="1"/>
    </cacheField>
    <cacheField name="Nivel / Subnivel" numFmtId="0">
      <sharedItems containsBlank="1"/>
    </cacheField>
    <cacheField name="Especialidad Bachillerato Técnico/ Bachillerato Complementario" numFmtId="0">
      <sharedItems containsBlank="1"/>
    </cacheField>
    <cacheField name="Asignaturas" numFmtId="0">
      <sharedItems containsBlank="1"/>
    </cacheField>
    <cacheField name="Acompañamiento Educativo" numFmtId="0">
      <sharedItems containsString="0" containsBlank="1"/>
    </cacheField>
    <cacheField name="Motivo que genera la necesidad" numFmtId="0">
      <sharedItems containsString="0" containsBlank="1"/>
    </cacheField>
    <cacheField name="Grupo 3 años A" numFmtId="0">
      <sharedItems containsString="0" containsBlank="1" containsNumber="1" containsInteger="1" minValue="25" maxValue="25"/>
    </cacheField>
    <cacheField name="Grupo 3 años B" numFmtId="0">
      <sharedItems containsString="0" containsBlank="1" containsNumber="1" containsInteger="1" minValue="25" maxValue="25"/>
    </cacheField>
    <cacheField name="Grupo 4 años A" numFmtId="0">
      <sharedItems containsString="0" containsBlank="1" containsNumber="1" containsInteger="1" minValue="25" maxValue="25"/>
    </cacheField>
    <cacheField name="Grupo 4 años B" numFmtId="0">
      <sharedItems containsString="0" containsBlank="1" containsNumber="1" containsInteger="1" minValue="25" maxValue="25"/>
    </cacheField>
    <cacheField name="Grupo 4 años C" numFmtId="0">
      <sharedItems containsString="0" containsBlank="1" containsNumber="1" containsInteger="1" minValue="25" maxValue="25"/>
    </cacheField>
    <cacheField name="Grupo 4 años D" numFmtId="0">
      <sharedItems containsString="0" containsBlank="1" containsNumber="1" containsInteger="1" minValue="25" maxValue="25"/>
    </cacheField>
    <cacheField name="1ero A" numFmtId="0">
      <sharedItems containsString="0" containsBlank="1" containsNumber="1" containsInteger="1" minValue="2" maxValue="25"/>
    </cacheField>
    <cacheField name="1ero B" numFmtId="0">
      <sharedItems containsString="0" containsBlank="1" containsNumber="1" containsInteger="1" minValue="2" maxValue="25"/>
    </cacheField>
    <cacheField name="1ero C" numFmtId="0">
      <sharedItems containsString="0" containsBlank="1" containsNumber="1" containsInteger="1" minValue="2" maxValue="25"/>
    </cacheField>
    <cacheField name="2do A" numFmtId="0">
      <sharedItems containsString="0" containsBlank="1" containsNumber="1" containsInteger="1" minValue="1" maxValue="20"/>
    </cacheField>
    <cacheField name="2do B" numFmtId="0">
      <sharedItems containsString="0" containsBlank="1" containsNumber="1" containsInteger="1" minValue="1" maxValue="20"/>
    </cacheField>
    <cacheField name="2do C" numFmtId="0">
      <sharedItems containsString="0" containsBlank="1" containsNumber="1" containsInteger="1" minValue="1" maxValue="20"/>
    </cacheField>
    <cacheField name="3er A" numFmtId="0">
      <sharedItems containsString="0" containsBlank="1" containsNumber="1" containsInteger="1" minValue="1" maxValue="20"/>
    </cacheField>
    <cacheField name="3er B" numFmtId="0">
      <sharedItems containsString="0" containsBlank="1" containsNumber="1" containsInteger="1" minValue="1" maxValue="20"/>
    </cacheField>
    <cacheField name="3er C" numFmtId="0">
      <sharedItems containsString="0" containsBlank="1" containsNumber="1" containsInteger="1" minValue="1" maxValue="20"/>
    </cacheField>
    <cacheField name="4to A" numFmtId="0">
      <sharedItems containsString="0" containsBlank="1" containsNumber="1" containsInteger="1" minValue="1" maxValue="20"/>
    </cacheField>
    <cacheField name="4to B" numFmtId="0">
      <sharedItems containsString="0" containsBlank="1" containsNumber="1" containsInteger="1" minValue="1" maxValue="20"/>
    </cacheField>
    <cacheField name="4to C" numFmtId="0">
      <sharedItems containsString="0" containsBlank="1" containsNumber="1" containsInteger="1" minValue="1" maxValue="20"/>
    </cacheField>
    <cacheField name="4to D" numFmtId="0">
      <sharedItems containsString="0" containsBlank="1" containsNumber="1" containsInteger="1" minValue="1" maxValue="20"/>
    </cacheField>
    <cacheField name="5to A" numFmtId="0">
      <sharedItems containsString="0" containsBlank="1" containsNumber="1" containsInteger="1" minValue="1" maxValue="20"/>
    </cacheField>
    <cacheField name="5to B" numFmtId="0">
      <sharedItems containsString="0" containsBlank="1" containsNumber="1" containsInteger="1" minValue="1" maxValue="20"/>
    </cacheField>
    <cacheField name="5to C" numFmtId="0">
      <sharedItems containsString="0" containsBlank="1" containsNumber="1" containsInteger="1" minValue="1" maxValue="20"/>
    </cacheField>
    <cacheField name="6to A" numFmtId="0">
      <sharedItems containsString="0" containsBlank="1" containsNumber="1" containsInteger="1" minValue="1" maxValue="20"/>
    </cacheField>
    <cacheField name="6to B" numFmtId="0">
      <sharedItems containsString="0" containsBlank="1" containsNumber="1" containsInteger="1" minValue="1" maxValue="20"/>
    </cacheField>
    <cacheField name="6to C" numFmtId="0">
      <sharedItems containsString="0" containsBlank="1" containsNumber="1" containsInteger="1" minValue="1" maxValue="20"/>
    </cacheField>
    <cacheField name="7mo A" numFmtId="0">
      <sharedItems containsString="0" containsBlank="1" containsNumber="1" containsInteger="1" minValue="1" maxValue="20"/>
    </cacheField>
    <cacheField name="7mo B" numFmtId="0">
      <sharedItems containsString="0" containsBlank="1" containsNumber="1" containsInteger="1" minValue="1" maxValue="20"/>
    </cacheField>
    <cacheField name="7mo C" numFmtId="0">
      <sharedItems containsString="0" containsBlank="1" containsNumber="1" containsInteger="1" minValue="1" maxValue="20"/>
    </cacheField>
    <cacheField name="8vo  A" numFmtId="0">
      <sharedItems containsString="0" containsBlank="1" containsNumber="1" containsInteger="1" minValue="1" maxValue="6"/>
    </cacheField>
    <cacheField name="8vo  B" numFmtId="0">
      <sharedItems containsString="0" containsBlank="1" containsNumber="1" containsInteger="1" minValue="1" maxValue="6"/>
    </cacheField>
    <cacheField name="8vo  C" numFmtId="0">
      <sharedItems containsString="0" containsBlank="1" containsNumber="1" containsInteger="1" minValue="1" maxValue="6"/>
    </cacheField>
    <cacheField name="9no  A" numFmtId="0">
      <sharedItems containsString="0" containsBlank="1" containsNumber="1" containsInteger="1" minValue="1" maxValue="6"/>
    </cacheField>
    <cacheField name="9no B" numFmtId="0">
      <sharedItems containsString="0" containsBlank="1" containsNumber="1" containsInteger="1" minValue="1" maxValue="6"/>
    </cacheField>
    <cacheField name="9no C" numFmtId="0">
      <sharedItems containsString="0" containsBlank="1" containsNumber="1" containsInteger="1" minValue="1" maxValue="6"/>
    </cacheField>
    <cacheField name="9no D" numFmtId="0">
      <sharedItems containsString="0" containsBlank="1" containsNumber="1" containsInteger="1" minValue="1" maxValue="6"/>
    </cacheField>
    <cacheField name="10mo  A" numFmtId="0">
      <sharedItems containsString="0" containsBlank="1" containsNumber="1" containsInteger="1" minValue="1" maxValue="6"/>
    </cacheField>
    <cacheField name="10mo  B" numFmtId="0">
      <sharedItems containsString="0" containsBlank="1" containsNumber="1" containsInteger="1" minValue="1" maxValue="6"/>
    </cacheField>
    <cacheField name="10mo C" numFmtId="0">
      <sharedItems containsString="0" containsBlank="1" containsNumber="1" containsInteger="1" minValue="1" maxValue="6"/>
    </cacheField>
    <cacheField name="10mo D" numFmtId="0">
      <sharedItems containsString="0" containsBlank="1" containsNumber="1" containsInteger="1" minValue="1" maxValue="6"/>
    </cacheField>
    <cacheField name="Primero de BGU A" numFmtId="0">
      <sharedItems containsString="0" containsBlank="1" containsNumber="1" containsInteger="1" minValue="1" maxValue="5"/>
    </cacheField>
    <cacheField name="Segundo de BGU A" numFmtId="0">
      <sharedItems containsString="0" containsBlank="1" containsNumber="1" containsInteger="1" minValue="1" maxValue="5"/>
    </cacheField>
    <cacheField name="Tercero de BGU A" numFmtId="0">
      <sharedItems containsString="0" containsBlank="1" containsNumber="1" containsInteger="1" minValue="1" maxValue="4"/>
    </cacheField>
    <cacheField name="Primero de BT INFORMATICA A" numFmtId="0">
      <sharedItems containsString="0" containsBlank="1" containsNumber="1" containsInteger="1" minValue="1" maxValue="4"/>
    </cacheField>
    <cacheField name="Segundo de BT INFORMATICA A" numFmtId="0">
      <sharedItems containsString="0" containsBlank="1" containsNumber="1" containsInteger="1" minValue="1" maxValue="4"/>
    </cacheField>
    <cacheField name="Tercero de BT INFORMATICA A" numFmtId="0">
      <sharedItems containsString="0" containsBlank="1" containsNumber="1" containsInteger="1" minValue="1" maxValue="5"/>
    </cacheField>
    <cacheField name="Primero de BT IEME A" numFmtId="0">
      <sharedItems containsString="0" containsBlank="1" containsNumber="1" containsInteger="1" minValue="1" maxValue="6"/>
    </cacheField>
    <cacheField name="Primero de BT IEME B" numFmtId="0">
      <sharedItems containsString="0" containsBlank="1" containsNumber="1" containsInteger="1" minValue="1" maxValue="6"/>
    </cacheField>
    <cacheField name="Segundo de BT IEME A" numFmtId="0">
      <sharedItems containsString="0" containsBlank="1" containsNumber="1" containsInteger="1" minValue="1" maxValue="4"/>
    </cacheField>
    <cacheField name="Tercero de BT IEME A" numFmtId="0">
      <sharedItems containsString="0" containsBlank="1" containsNumber="1" containsInteger="1" minValue="1" maxValue="6"/>
    </cacheField>
    <cacheField name="Total Matutina" numFmtId="0">
      <sharedItems containsSemiMixedTypes="0" containsString="0" containsNumber="1" containsInteger="1" minValue="0" maxValue="25"/>
    </cacheField>
    <cacheField name="Grupo 3 años A2" numFmtId="0">
      <sharedItems containsString="0" containsBlank="1"/>
    </cacheField>
    <cacheField name="Grupo 4 años A2" numFmtId="0">
      <sharedItems containsString="0" containsBlank="1"/>
    </cacheField>
    <cacheField name="1ero A2" numFmtId="0">
      <sharedItems containsString="0" containsBlank="1"/>
    </cacheField>
    <cacheField name="2do A2" numFmtId="0">
      <sharedItems containsString="0" containsBlank="1"/>
    </cacheField>
    <cacheField name="3er A2" numFmtId="0">
      <sharedItems containsString="0" containsBlank="1"/>
    </cacheField>
    <cacheField name="4to A2" numFmtId="0">
      <sharedItems containsString="0" containsBlank="1"/>
    </cacheField>
    <cacheField name="5to A2" numFmtId="0">
      <sharedItems containsString="0" containsBlank="1"/>
    </cacheField>
    <cacheField name="6to A2" numFmtId="0">
      <sharedItems containsString="0" containsBlank="1"/>
    </cacheField>
    <cacheField name="7mo A2" numFmtId="0">
      <sharedItems containsString="0" containsBlank="1"/>
    </cacheField>
    <cacheField name="8vo  A2" numFmtId="0">
      <sharedItems containsString="0" containsBlank="1"/>
    </cacheField>
    <cacheField name="9no A3" numFmtId="0">
      <sharedItems containsString="0" containsBlank="1"/>
    </cacheField>
    <cacheField name="10mo A3" numFmtId="0">
      <sharedItems containsString="0" containsBlank="1"/>
    </cacheField>
    <cacheField name="Primero de BGU A2" numFmtId="0">
      <sharedItems containsString="0" containsBlank="1"/>
    </cacheField>
    <cacheField name="Segundo de BGU A2" numFmtId="0">
      <sharedItems containsString="0" containsBlank="1"/>
    </cacheField>
    <cacheField name="Tercero de BGU A2" numFmtId="0">
      <sharedItems containsString="0" containsBlank="1"/>
    </cacheField>
    <cacheField name="BTP" numFmtId="0">
      <sharedItems containsString="0" containsBlank="1"/>
    </cacheField>
    <cacheField name="Total Vespertina" numFmtId="0">
      <sharedItems containsSemiMixedTypes="0" containsString="0" containsNumber="1" containsInteger="1" minValue="0" maxValue="0"/>
    </cacheField>
    <cacheField name="8vo A" numFmtId="0">
      <sharedItems containsString="0" containsBlank="1"/>
    </cacheField>
    <cacheField name="9no A2" numFmtId="0">
      <sharedItems containsString="0" containsBlank="1"/>
    </cacheField>
    <cacheField name="10mo A2" numFmtId="0">
      <sharedItems containsString="0" containsBlank="1"/>
    </cacheField>
    <cacheField name="Primero de BGU A3" numFmtId="0">
      <sharedItems containsString="0" containsBlank="1"/>
    </cacheField>
    <cacheField name="Segundo de BGU A3" numFmtId="0">
      <sharedItems containsString="0" containsBlank="1"/>
    </cacheField>
    <cacheField name="Tercero de BGU A3" numFmtId="0">
      <sharedItems containsString="0" containsBlank="1"/>
    </cacheField>
    <cacheField name="Total Nocturna" numFmtId="0">
      <sharedItems containsSemiMixedTypes="0" containsString="0" containsNumber="1" containsInteger="1" minValue="0" maxValue="0"/>
    </cacheField>
    <cacheField name="Directivo" numFmtId="0">
      <sharedItems containsString="0" containsBlank="1" containsNumber="1" containsInteger="1" minValue="35" maxValue="36"/>
    </cacheField>
    <cacheField name="Participación Estudiantil" numFmtId="0">
      <sharedItems containsString="0" containsBlank="1" containsNumber="1" containsInteger="1" minValue="2" maxValue="2"/>
    </cacheField>
    <cacheField name="Otros" numFmtId="0">
      <sharedItems containsString="0" containsBlank="1" containsNumber="1" containsInteger="1" minValue="4" maxValue="5"/>
    </cacheField>
    <cacheField name="Total Periodos pedagógicos" numFmtId="0">
      <sharedItems containsSemiMixedTypes="0" containsString="0" containsNumber="1" containsInteger="1" minValue="0" maxValue="25"/>
    </cacheField>
    <cacheField name="Total Periodos acompañamiento" numFmtId="0">
      <sharedItems containsString="0" containsBlank="1" containsNumber="1" containsInteger="1" minValue="2" maxValue="5"/>
    </cacheField>
    <cacheField name="Total General" numFmtId="0">
      <sharedItems containsSemiMixedTypes="0" containsString="0" containsNumber="1" containsInteger="1" minValue="0" maxValue="36"/>
    </cacheField>
    <cacheField name="Observació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LETT-PACKARD 2023" refreshedDate="45476.52738634259" createdVersion="3" refreshedVersion="8" minRefreshableVersion="3" recordCount="406" xr:uid="{00000000-000A-0000-FFFF-FFFF33000000}">
  <cacheSource type="worksheet">
    <worksheetSource ref="A6:CN412" sheet="Distributivo de trabajo"/>
  </cacheSource>
  <cacheFields count="92">
    <cacheField name="Nro." numFmtId="0">
      <sharedItems containsSemiMixedTypes="0" containsString="0" containsNumber="1" containsInteger="1" minValue="1" maxValue="65"/>
    </cacheField>
    <cacheField name="Nómina" numFmtId="0">
      <sharedItems count="106">
        <s v="JENNY MARICELA CHANCUSIG ARMAS"/>
        <s v="LAURA VILCA TOAPANTA "/>
        <s v="IRMA MARÍA MARTÍNEZ NIETO  "/>
        <s v="LILIANA ELIZABETH BUSTILLOS CAJAS "/>
        <s v="NELLY CATALINA BANDA YANEZ "/>
        <s v="NARCISA DEL CONSUELO CHILUISA LISINTUÑA "/>
        <s v="CECILIA KARINA  MADRIL QUISHPE "/>
        <s v="EVA NARCISA YÁNEZ JÁCOME "/>
        <s v="GUADALUPE DEL ROCIO SEMANATE SEMANATE "/>
        <s v="MAGALY SOARYDA ZUMBA MONTES "/>
        <s v="MARÍA JUDITH AMORES GARZÓN"/>
        <s v="MARIA REBECA LATACUNGA PILATASIG "/>
        <s v="SANDRA MIREYA  CEPEDA PERUGACHI "/>
        <s v="EDILMA SOLEDAD ORDOÑEZ VIERA  "/>
        <s v="ANITA LUCIA RIVERA BAÑO "/>
        <s v="FELIX GONZALO OÑA CHIMBO"/>
        <s v="MARCIA ELIZABETH BURGASÍ OÑATE "/>
        <s v="MARCIA ELIZABETH LANDETA OÑATE "/>
        <s v="REINALDO EGIDIO SALAZAR PORTEROS "/>
        <s v="MARCO VINICIO  SARZOSA ARROYO "/>
        <s v="MIGUEL ANGEL PARRA MUÑOZ "/>
        <s v="ROSA ADELA BUSTILLOS VARGAS "/>
        <s v="MARÍA VERÓNICA  GUILCASO SANGOPANTA "/>
        <s v="SANDRA PAULINA MENA ANALUIZA"/>
        <s v="AIDA MARINA  CAÑAR CHASI "/>
        <s v="SARA CLEMENCIA MOYA  MOYA   "/>
        <s v="MONICA JACQUELINE TRAVEZ MENA  "/>
        <s v="LAYDY PATRICIA ASANZA TENEN"/>
        <s v="DIANA CAROLINA  BERMEO MARTINEZ "/>
        <s v="VILMA XIMENA PUCO CASA "/>
        <s v="VÍCTOR HUGO ESCOBAR REYES "/>
        <s v="JAIME ADALBERTO HERNANDEZ DEL SALTO "/>
        <s v="JOSE CHUSIN PILATASIG  "/>
        <s v="NELLY GEOCONDA CHICAIZA AYNUCA "/>
        <s v="MÓNICA DEL ROCÍO YUPANGUI TOAQUIZA "/>
        <s v="SANTIAGO COLON JACOME ORRICO "/>
        <s v="GISSELA MARIBEL BEDOYA BEDON"/>
        <s v="LOLITA HORTENCIA PACHECO GUERRERO"/>
        <s v="EDWIN ROLANDO ALMACHI QUINATOA "/>
        <s v="MARGARITA ALEXANDRA  RONQUILLO CANDO "/>
        <s v="SILVIA DEL PILAR PILATASIG PILATASIG "/>
        <s v="LORENA DEL ROSARIO BUSTILLOS REYES "/>
        <s v="ELVIA BEATRIZ BRONCANO CUJI "/>
        <s v="BYRON ESTUARDO JACOME CASA "/>
        <s v="NELLY SUSANA CAICEDO MONGE "/>
        <s v="NANCY JANETH OÑA CALAPAQUI "/>
        <s v="CONSOLACIÓN PETRONILA YUPANGUI GUILCAZO "/>
        <s v="MONICA PATRICIA CHILUISA TOAPANTA "/>
        <s v="JEAN PAUL MOLINA VILLARROEL  "/>
        <s v="LUIS FERNANDO JAYA USHCA "/>
        <s v="CARMEN GABRIELA BANDA MUÑOZ "/>
        <s v="MARCIA ELVIRA BORJA PADILLA "/>
        <s v="CRISTIAN RODRIGO PUCO CHICAIZA "/>
        <s v="GLORIA AZUCENA VIERA SANCHEZ "/>
        <s v="MONICA JEANETH CHUQUITARCO TIPAN"/>
        <s v="JUAN CARLOS CHANATASIG TOAPANTA "/>
        <s v="DIEGO FERNANDO CHASI TOAPANTA  "/>
        <s v="MIGUEL ARMANDO AREQUIPA GUANOLUISA "/>
        <s v="RICHAR PATRICIO REINOSO VILLAGOMEZ "/>
        <s v="DARWIN LEONARDO LÓPEZ ZAMBRANO "/>
        <s v="DARWIN GEOVANY GUAYTA GUAITA "/>
        <s v="BYRON SANTIAGO QUILUMBA MUILEMA  "/>
        <s v="DIEGO HERNAN  ALMACHI TASINCHANO "/>
        <s v="MYRIAN ROCIO ZURITA MENA "/>
        <s v="GLADYS FABIOLA MENA GARZÓN "/>
        <s v="" u="1"/>
        <s v="VALENCIA VILLALVAYOLANDA ROSARIO " u="1"/>
        <s v="QUITIO LOPEZ MARITZA ELIZABETH " u="1"/>
        <s v="TOAPANTA ÑACATO GLADYS MARITZA" u="1"/>
        <s v="YANZAPANTA MANOTOA EDGAR VINICIO" u="1"/>
        <s v="CORDOVA LOPEZ NANCY LUCIA" u="1"/>
        <s v="ACOSTA VILLAGOMEZ LUIS RAUL " u="1"/>
        <s v="OÑA LOACHAMIN MYRIAN ALEXANDRA" u="1"/>
        <s v="VÁSCONEZ CAICEDO GLADYS DE LOS ÁNGELES" u="1"/>
        <s v="ALDAZ GUACHAMIN  MIREYA" u="1"/>
        <s v="HERNANDEZ FLORES LORENA PAOLA " u="1"/>
        <s v="OTANEZ CHAQUINGA PATRICIA MARISOL" u="1"/>
        <s v="BAUTISTA TAPIA MARCO ANTONIO" u="1"/>
        <s v="QUISHPE CRIOLLO SANTIAGO RAFAEL" u="1"/>
        <s v="VILCACUNDO  OÑA JONNY PATRICIO" u="1"/>
        <s v="SANCHEZ IZA JENNY SORAIDA" u="1"/>
        <s v="SALAZAR VASCO MARIA CARMITA " u="1"/>
        <s v="CONDOR VILATUÑA DIEGO XAVIER" u="1"/>
        <s v="LARA MONTALVO JOSE ANALID " u="1"/>
        <s v="VERDUGO CABERAR ALEXANDRA DEL CARMEN" u="1"/>
        <s v="PEÑA CARRERA PATRICIO FERNANDO" u="1"/>
        <s v="ACOSTA BARRENO TATIANA PAOLA " u="1"/>
        <s v="MOREJON CHUQUIAN MARIA MARICELA" u="1"/>
        <s v="SUNTAXI LLUMIQUINGA JOSE MANUEL" u="1"/>
        <s v="NECESIDAD 1" u="1"/>
        <s v="MALDONADO SANTAMARIA EDGAR FERNANDO" u="1"/>
        <e v="#N/A" u="1"/>
        <s v="TOAPANTA LUGCHA MARIA PAULINA" u="1"/>
        <s v="NECESIDAD 2" u="1"/>
        <s v="ALQUINGA SANDOVALIN RICHARD HOMAR" u="1"/>
        <s v="QUILLUPANGUI ÑIETO RUTH PATRICIA " u="1"/>
        <s v="GRIJALVA BARBOSA XIMENA JANNETH" u="1"/>
        <s v="CHICAIZA PAZMIÑO CARLOS EDWAR " u="1"/>
        <s v="OÑA ÑACATA JOSE MARIA" u="1"/>
        <s v="TIPAN DEFAZ MARTHA CECILIA " u="1"/>
        <s v="PAZMIÑO SILVA ANDREA LILIANA " u="1"/>
        <s v="RUMIGUANO URBINA FREDDY JAVIER" u="1"/>
        <s v="OÑA ACOSTA ANA LUCIA " u="1"/>
        <s v="SANDOVALIN LOACHAMIN MAYRA FERNANDA " u="1"/>
        <s v="OÑA SANDOVALIN GERMAN" u="1"/>
        <s v="TOSCANO DIAZ EVELYN MARIBEL " u="1"/>
      </sharedItems>
    </cacheField>
    <cacheField name="Tipo de relación laboral" numFmtId="0">
      <sharedItems/>
    </cacheField>
    <cacheField name="Función" numFmtId="0">
      <sharedItems count="7">
        <s v="Docente"/>
        <s v="Rector"/>
        <s v="Vicerrector"/>
        <s v="Inspector general"/>
        <s v="" u="1"/>
        <s v="Docente practicas innovadoras BGU" u="1"/>
        <e v="#N/A" u="1"/>
      </sharedItems>
    </cacheField>
    <cacheField name="Especialidad de la acción de personal" numFmtId="0">
      <sharedItems/>
    </cacheField>
    <cacheField name="Especialidad requerida" numFmtId="0">
      <sharedItems containsBlank="1" count="23">
        <s v="EDUCACIÓN INICIAL"/>
        <s v="EDUCACIÓN GENERAL BÁSICA (EGB) DE 2DO A 7MO"/>
        <s v="FÍSICA BACHILLERATO GENERAL UNIFICADO (BGU)"/>
        <s v="MATEMÁTICA EDUCACIÓN GENERAL BÁSICA (EGB DE 8VO A 3 RO BGU)"/>
        <s v="FIP_INSTALACIONES_EQUIPOS_Y_MÁQUINAS_ELÉCTRICAS"/>
        <s v="LENGUA Y LITERATURA BACHILLERATO GENERAL UNIFICADO (EGB DE 8VO A 3 RO BGU)"/>
        <s v="DIRECTIVO"/>
        <s v="EDUCACIÓN ARTÍSTICA Y ESTÉTICA 2º EGB A BGU"/>
        <s v="QUÍMICA BACHILLERATO GENERAL UNIFICADO (BGU)"/>
        <s v="BIOLOGÍA BACHILLERATO GENERAL UNIFICADO (BGU)"/>
        <s v="CIENCIAS NATURALES EDUCACIÓN GENERAL BÁSICA (EGB DE 8VO A 10MO)"/>
        <s v="ESTUDIOS SOCIALES EDUCACIÓN GENERAL BÁSICA (EGB DE 8VO A 10MO)"/>
        <s v="EDUCACIÓN PARA LA CIUDADANÍA BACHILLERATO GENERAL UNIFICADO (BGU)"/>
        <s v="HISTORIA BACHILLERATO GENERAL UNIFICADO (BGU)"/>
        <s v="FILOSOFÍA BACHILLERATO GENERAL UNIFICADO (BGU)"/>
        <s v="EMPRENDIMIENTO Y GESTIÓN BACHILLERATO GENERAL UNIFICADO (BGU)"/>
        <s v="FIP_INFORMÁTICA"/>
        <s v="INGLÉS"/>
        <s v="EDUCACIÓN FÍSICA 2º EGB A BGU"/>
        <m/>
        <s v="LENGUA Y LITERATURA BACHILLERATO GENERAL UNIFICADO (BGU)" u="1"/>
        <s v="FIP_CONTABILIDAD" u="1"/>
        <s v="MATEMÁTICA EDUCACIÓN GENERAL BÁSICA (EGB DE 8VO A 10MO)" u="1"/>
      </sharedItems>
    </cacheField>
    <cacheField name="Nivel / Subnivel" numFmtId="0">
      <sharedItems containsBlank="1" count="9">
        <s v="Educación_Inicial"/>
        <s v="Educación_General_Básica_Preparatoria"/>
        <s v="Educación_General_Básica_Elemental"/>
        <s v="Educación_General_Básica_Media"/>
        <s v="Bachillerato_General_Unificado"/>
        <s v="Bachillerato_Técnico"/>
        <s v="Educación_General_Básica_Superior"/>
        <s v="Directivo"/>
        <m/>
      </sharedItems>
    </cacheField>
    <cacheField name="Especialidad Bachillerato Técnico/ Bachillerato Complementario" numFmtId="0">
      <sharedItems containsBlank="1"/>
    </cacheField>
    <cacheField name="Asignaturas" numFmtId="0">
      <sharedItems containsBlank="1"/>
    </cacheField>
    <cacheField name="Acompañamiento Educativo" numFmtId="0">
      <sharedItems containsString="0" containsBlank="1"/>
    </cacheField>
    <cacheField name="Motivo que genera la necesidad" numFmtId="0">
      <sharedItems containsBlank="1" count="2">
        <m/>
        <s v="Cumplir malla curricular" u="1"/>
      </sharedItems>
    </cacheField>
    <cacheField name="Grupo 3 años A" numFmtId="0">
      <sharedItems containsString="0" containsBlank="1" containsNumber="1" containsInteger="1" minValue="25" maxValue="25"/>
    </cacheField>
    <cacheField name="Grupo 3 años B" numFmtId="0">
      <sharedItems containsString="0" containsBlank="1" containsNumber="1" containsInteger="1" minValue="25" maxValue="25"/>
    </cacheField>
    <cacheField name="Grupo 4 años A" numFmtId="0">
      <sharedItems containsString="0" containsBlank="1" containsNumber="1" containsInteger="1" minValue="25" maxValue="25"/>
    </cacheField>
    <cacheField name="Grupo 4 años B" numFmtId="0">
      <sharedItems containsString="0" containsBlank="1" containsNumber="1" containsInteger="1" minValue="25" maxValue="25"/>
    </cacheField>
    <cacheField name="Grupo 4 años C" numFmtId="0">
      <sharedItems containsString="0" containsBlank="1" containsNumber="1" containsInteger="1" minValue="25" maxValue="25"/>
    </cacheField>
    <cacheField name="Grupo 4 años D" numFmtId="0">
      <sharedItems containsString="0" containsBlank="1" containsNumber="1" containsInteger="1" minValue="25" maxValue="25"/>
    </cacheField>
    <cacheField name="1ero A" numFmtId="0">
      <sharedItems containsString="0" containsBlank="1" containsNumber="1" containsInteger="1" minValue="2" maxValue="25"/>
    </cacheField>
    <cacheField name="1ero B" numFmtId="0">
      <sharedItems containsString="0" containsBlank="1" containsNumber="1" containsInteger="1" minValue="2" maxValue="25"/>
    </cacheField>
    <cacheField name="1ero C" numFmtId="0">
      <sharedItems containsString="0" containsBlank="1" containsNumber="1" containsInteger="1" minValue="2" maxValue="25"/>
    </cacheField>
    <cacheField name="2do A" numFmtId="0">
      <sharedItems containsString="0" containsBlank="1" containsNumber="1" containsInteger="1" minValue="1" maxValue="20"/>
    </cacheField>
    <cacheField name="2do B" numFmtId="0">
      <sharedItems containsString="0" containsBlank="1" containsNumber="1" containsInteger="1" minValue="1" maxValue="20"/>
    </cacheField>
    <cacheField name="2do C" numFmtId="0">
      <sharedItems containsString="0" containsBlank="1" containsNumber="1" containsInteger="1" minValue="1" maxValue="20"/>
    </cacheField>
    <cacheField name="3er A" numFmtId="0">
      <sharedItems containsString="0" containsBlank="1" containsNumber="1" containsInteger="1" minValue="1" maxValue="20"/>
    </cacheField>
    <cacheField name="3er B" numFmtId="0">
      <sharedItems containsString="0" containsBlank="1" containsNumber="1" containsInteger="1" minValue="1" maxValue="20"/>
    </cacheField>
    <cacheField name="3er C" numFmtId="0">
      <sharedItems containsString="0" containsBlank="1" containsNumber="1" containsInteger="1" minValue="1" maxValue="20"/>
    </cacheField>
    <cacheField name="4to A" numFmtId="0">
      <sharedItems containsString="0" containsBlank="1" containsNumber="1" containsInteger="1" minValue="1" maxValue="20"/>
    </cacheField>
    <cacheField name="4to B" numFmtId="0">
      <sharedItems containsString="0" containsBlank="1" containsNumber="1" containsInteger="1" minValue="1" maxValue="20"/>
    </cacheField>
    <cacheField name="4to C" numFmtId="0">
      <sharedItems containsString="0" containsBlank="1" containsNumber="1" containsInteger="1" minValue="1" maxValue="20"/>
    </cacheField>
    <cacheField name="4to D" numFmtId="0">
      <sharedItems containsString="0" containsBlank="1" containsNumber="1" containsInteger="1" minValue="1" maxValue="20"/>
    </cacheField>
    <cacheField name="5to A" numFmtId="0">
      <sharedItems containsString="0" containsBlank="1" containsNumber="1" containsInteger="1" minValue="1" maxValue="20"/>
    </cacheField>
    <cacheField name="5to B" numFmtId="0">
      <sharedItems containsString="0" containsBlank="1" containsNumber="1" containsInteger="1" minValue="1" maxValue="20"/>
    </cacheField>
    <cacheField name="5to C" numFmtId="0">
      <sharedItems containsString="0" containsBlank="1" containsNumber="1" containsInteger="1" minValue="1" maxValue="20"/>
    </cacheField>
    <cacheField name="6to A" numFmtId="0">
      <sharedItems containsString="0" containsBlank="1" containsNumber="1" containsInteger="1" minValue="1" maxValue="20"/>
    </cacheField>
    <cacheField name="6to B" numFmtId="0">
      <sharedItems containsString="0" containsBlank="1" containsNumber="1" containsInteger="1" minValue="1" maxValue="20"/>
    </cacheField>
    <cacheField name="6to C" numFmtId="0">
      <sharedItems containsString="0" containsBlank="1" containsNumber="1" containsInteger="1" minValue="1" maxValue="20"/>
    </cacheField>
    <cacheField name="7mo A" numFmtId="0">
      <sharedItems containsString="0" containsBlank="1" containsNumber="1" containsInteger="1" minValue="1" maxValue="20"/>
    </cacheField>
    <cacheField name="7mo B" numFmtId="0">
      <sharedItems containsString="0" containsBlank="1" containsNumber="1" containsInteger="1" minValue="1" maxValue="20"/>
    </cacheField>
    <cacheField name="7mo C" numFmtId="0">
      <sharedItems containsString="0" containsBlank="1" containsNumber="1" containsInteger="1" minValue="1" maxValue="20"/>
    </cacheField>
    <cacheField name="8vo  A" numFmtId="0">
      <sharedItems containsString="0" containsBlank="1" containsNumber="1" containsInteger="1" minValue="1" maxValue="6"/>
    </cacheField>
    <cacheField name="8vo  B" numFmtId="0">
      <sharedItems containsString="0" containsBlank="1" containsNumber="1" containsInteger="1" minValue="1" maxValue="6"/>
    </cacheField>
    <cacheField name="8vo  C" numFmtId="0">
      <sharedItems containsString="0" containsBlank="1" containsNumber="1" containsInteger="1" minValue="1" maxValue="6"/>
    </cacheField>
    <cacheField name="9no  A" numFmtId="0">
      <sharedItems containsString="0" containsBlank="1" containsNumber="1" containsInteger="1" minValue="1" maxValue="6"/>
    </cacheField>
    <cacheField name="9no B" numFmtId="0">
      <sharedItems containsString="0" containsBlank="1" containsNumber="1" containsInteger="1" minValue="1" maxValue="6"/>
    </cacheField>
    <cacheField name="9no C" numFmtId="0">
      <sharedItems containsString="0" containsBlank="1" containsNumber="1" containsInteger="1" minValue="1" maxValue="6"/>
    </cacheField>
    <cacheField name="9no D" numFmtId="0">
      <sharedItems containsString="0" containsBlank="1" containsNumber="1" containsInteger="1" minValue="1" maxValue="6"/>
    </cacheField>
    <cacheField name="10mo  A" numFmtId="0">
      <sharedItems containsString="0" containsBlank="1" containsNumber="1" containsInteger="1" minValue="1" maxValue="6"/>
    </cacheField>
    <cacheField name="10mo  B" numFmtId="0">
      <sharedItems containsString="0" containsBlank="1" containsNumber="1" containsInteger="1" minValue="1" maxValue="6"/>
    </cacheField>
    <cacheField name="10mo C" numFmtId="0">
      <sharedItems containsString="0" containsBlank="1" containsNumber="1" containsInteger="1" minValue="1" maxValue="6"/>
    </cacheField>
    <cacheField name="10mo D" numFmtId="0">
      <sharedItems containsString="0" containsBlank="1" containsNumber="1" containsInteger="1" minValue="1" maxValue="6"/>
    </cacheField>
    <cacheField name="Primero de BGU A" numFmtId="0">
      <sharedItems containsString="0" containsBlank="1" containsNumber="1" containsInteger="1" minValue="1" maxValue="5"/>
    </cacheField>
    <cacheField name="Segundo de BGU A" numFmtId="0">
      <sharedItems containsString="0" containsBlank="1" containsNumber="1" containsInteger="1" minValue="1" maxValue="5"/>
    </cacheField>
    <cacheField name="Tercero de BGU A" numFmtId="0">
      <sharedItems containsString="0" containsBlank="1" containsNumber="1" containsInteger="1" minValue="1" maxValue="4"/>
    </cacheField>
    <cacheField name="Primero de BT INFORMATICA A" numFmtId="0">
      <sharedItems containsString="0" containsBlank="1" containsNumber="1" containsInteger="1" minValue="1" maxValue="4"/>
    </cacheField>
    <cacheField name="Segundo de BT INFORMATICA A" numFmtId="0">
      <sharedItems containsString="0" containsBlank="1" containsNumber="1" containsInteger="1" minValue="1" maxValue="4"/>
    </cacheField>
    <cacheField name="Tercero de BT INFORMATICA A" numFmtId="0">
      <sharedItems containsString="0" containsBlank="1" containsNumber="1" containsInteger="1" minValue="1" maxValue="5"/>
    </cacheField>
    <cacheField name="Primero de BT IEME A" numFmtId="0">
      <sharedItems containsString="0" containsBlank="1" containsNumber="1" containsInteger="1" minValue="1" maxValue="6"/>
    </cacheField>
    <cacheField name="Primero de BT IEME B" numFmtId="0">
      <sharedItems containsString="0" containsBlank="1" containsNumber="1" containsInteger="1" minValue="1" maxValue="6"/>
    </cacheField>
    <cacheField name="Segundo de BT IEME A" numFmtId="0">
      <sharedItems containsString="0" containsBlank="1" containsNumber="1" containsInteger="1" minValue="1" maxValue="4"/>
    </cacheField>
    <cacheField name="Tercero de BT IEME A" numFmtId="0">
      <sharedItems containsString="0" containsBlank="1" containsNumber="1" containsInteger="1" minValue="1" maxValue="6"/>
    </cacheField>
    <cacheField name="Total Matutina" numFmtId="0">
      <sharedItems containsSemiMixedTypes="0" containsString="0" containsNumber="1" containsInteger="1" minValue="0" maxValue="25"/>
    </cacheField>
    <cacheField name="Grupo 3 años A2" numFmtId="0">
      <sharedItems containsString="0" containsBlank="1"/>
    </cacheField>
    <cacheField name="Grupo 4 años A2" numFmtId="0">
      <sharedItems containsString="0" containsBlank="1"/>
    </cacheField>
    <cacheField name="1ero A2" numFmtId="0">
      <sharedItems containsString="0" containsBlank="1"/>
    </cacheField>
    <cacheField name="2do A2" numFmtId="0">
      <sharedItems containsString="0" containsBlank="1"/>
    </cacheField>
    <cacheField name="3er A2" numFmtId="0">
      <sharedItems containsString="0" containsBlank="1"/>
    </cacheField>
    <cacheField name="4to A2" numFmtId="0">
      <sharedItems containsString="0" containsBlank="1"/>
    </cacheField>
    <cacheField name="5to A2" numFmtId="0">
      <sharedItems containsString="0" containsBlank="1"/>
    </cacheField>
    <cacheField name="6to A2" numFmtId="0">
      <sharedItems containsString="0" containsBlank="1"/>
    </cacheField>
    <cacheField name="7mo A2" numFmtId="0">
      <sharedItems containsString="0" containsBlank="1"/>
    </cacheField>
    <cacheField name="8vo  A2" numFmtId="0">
      <sharedItems containsString="0" containsBlank="1"/>
    </cacheField>
    <cacheField name="9no A3" numFmtId="0">
      <sharedItems containsString="0" containsBlank="1"/>
    </cacheField>
    <cacheField name="10mo A3" numFmtId="0">
      <sharedItems containsString="0" containsBlank="1"/>
    </cacheField>
    <cacheField name="Primero de BGU A2" numFmtId="0">
      <sharedItems containsString="0" containsBlank="1"/>
    </cacheField>
    <cacheField name="Segundo de BGU A2" numFmtId="0">
      <sharedItems containsString="0" containsBlank="1"/>
    </cacheField>
    <cacheField name="Tercero de BGU A2" numFmtId="0">
      <sharedItems containsString="0" containsBlank="1"/>
    </cacheField>
    <cacheField name="BTP" numFmtId="0">
      <sharedItems containsString="0" containsBlank="1"/>
    </cacheField>
    <cacheField name="Total Vespertina" numFmtId="0">
      <sharedItems containsSemiMixedTypes="0" containsString="0" containsNumber="1" containsInteger="1" minValue="0" maxValue="0"/>
    </cacheField>
    <cacheField name="8vo A" numFmtId="0">
      <sharedItems containsString="0" containsBlank="1"/>
    </cacheField>
    <cacheField name="9no A2" numFmtId="0">
      <sharedItems containsString="0" containsBlank="1"/>
    </cacheField>
    <cacheField name="10mo A2" numFmtId="0">
      <sharedItems containsString="0" containsBlank="1"/>
    </cacheField>
    <cacheField name="Primero de BGU A3" numFmtId="0">
      <sharedItems containsString="0" containsBlank="1"/>
    </cacheField>
    <cacheField name="Segundo de BGU A3" numFmtId="0">
      <sharedItems containsString="0" containsBlank="1"/>
    </cacheField>
    <cacheField name="Tercero de BGU A3" numFmtId="0">
      <sharedItems containsString="0" containsBlank="1"/>
    </cacheField>
    <cacheField name="Total Nocturna" numFmtId="0">
      <sharedItems containsSemiMixedTypes="0" containsString="0" containsNumber="1" containsInteger="1" minValue="0" maxValue="0"/>
    </cacheField>
    <cacheField name="Directivo" numFmtId="0">
      <sharedItems containsString="0" containsBlank="1" containsNumber="1" containsInteger="1" minValue="35" maxValue="36"/>
    </cacheField>
    <cacheField name="Participación Estudiantil" numFmtId="0">
      <sharedItems containsString="0" containsBlank="1" containsNumber="1" containsInteger="1" minValue="2" maxValue="2"/>
    </cacheField>
    <cacheField name="Otros" numFmtId="0">
      <sharedItems containsString="0" containsBlank="1" containsNumber="1" containsInteger="1" minValue="4" maxValue="5"/>
    </cacheField>
    <cacheField name="Total Periodos pedagógicos" numFmtId="0">
      <sharedItems containsSemiMixedTypes="0" containsString="0" containsNumber="1" containsInteger="1" minValue="0" maxValue="25"/>
    </cacheField>
    <cacheField name="Total Periodos acompañamiento" numFmtId="0">
      <sharedItems containsString="0" containsBlank="1" containsNumber="1" containsInteger="1" minValue="2" maxValue="5"/>
    </cacheField>
    <cacheField name="Total General" numFmtId="0">
      <sharedItems containsSemiMixedTypes="0" containsString="0" containsNumber="1" containsInteger="1" minValue="0" maxValue="36"/>
    </cacheField>
    <cacheField name="Observació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LETT-PACKARD 2023" refreshedDate="45476.527386458336" createdVersion="7" refreshedVersion="8" minRefreshableVersion="3" recordCount="70" xr:uid="{00000000-000A-0000-FFFF-FFFF2C000000}">
  <cacheSource type="worksheet">
    <worksheetSource name="Nómina_personal"/>
  </cacheSource>
  <cacheFields count="26">
    <cacheField name="Nro." numFmtId="0">
      <sharedItems containsSemiMixedTypes="0" containsString="0" containsNumber="1" containsInteger="1" minValue="1" maxValue="70"/>
    </cacheField>
    <cacheField name="Nro. de cédula" numFmtId="49">
      <sharedItems/>
    </cacheField>
    <cacheField name="Nombres y Apellidos" numFmtId="0">
      <sharedItems/>
    </cacheField>
    <cacheField name="Nivel de Educación" numFmtId="0">
      <sharedItems containsBlank="1" count="4">
        <s v="Tercer Nivel"/>
        <s v="Cuarto Nivel"/>
        <s v="Secundaria"/>
        <m u="1"/>
      </sharedItems>
    </cacheField>
    <cacheField name="Título Senescyt 3er nivel" numFmtId="0">
      <sharedItems containsBlank="1"/>
    </cacheField>
    <cacheField name="Título Senescyt 4to nivel" numFmtId="0">
      <sharedItems containsBlank="1"/>
    </cacheField>
    <cacheField name="Especialidad de la acción de personal" numFmtId="0">
      <sharedItems/>
    </cacheField>
    <cacheField name="Especialidad Requerida" numFmtId="0">
      <sharedItems containsMixedTypes="1" containsNumber="1" containsInteger="1" minValue="0" maxValue="0" count="19">
        <s v="EDUCACIÓN GENERAL BÁSICA (EGB) DE 2DO A 7MO"/>
        <s v="ESTUDIOS SOCIALES EDUCACIÓN GENERAL BÁSICA (EGB DE 8VO A 10MO)"/>
        <s v="FIP_INSTALACIONES_EQUIPOS_Y_MÁQUINAS_ELÉCTRICAS"/>
        <s v="INGLÉS"/>
        <s v="EDUCACIÓN INICIAL"/>
        <s v="HISTORIA BACHILLERATO GENERAL UNIFICADO (BGU)"/>
        <s v="FÍSICA BACHILLERATO GENERAL UNIFICADO (BGU)"/>
        <s v="EDUCACIÓN FÍSICA 2º EGB A BGU"/>
        <s v="QUÍMICA BACHILLERATO GENERAL UNIFICADO (BGU)"/>
        <s v="CIENCIAS NATURALES EDUCACIÓN GENERAL BÁSICA (EGB DE 8VO A 10MO)"/>
        <s v="LENGUA Y LITERATURA BACHILLERATO GENERAL UNIFICADO (EGB DE 8VO A 3 RO BGU)"/>
        <s v="MATEMÁTICA EDUCACIÓN GENERAL BÁSICA (EGB DE 8VO A 3 RO BGU)"/>
        <s v="FIP_INFORMÁTICA"/>
        <s v="EDUCACIÓN ARTÍSTICA Y ESTÉTICA 2º EGB A BGU"/>
        <s v="BIOLOGÍA BACHILLERATO GENERAL UNIFICADO (BGU)"/>
        <s v="EMPRENDIMIENTO Y GESTIÓN BACHILLERATO GENERAL UNIFICADO (BGU)"/>
        <s v="EDUCACIÓN PARA LA CIUDADANÍA BACHILLERATO GENERAL UNIFICADO (BGU)"/>
        <n v="0"/>
        <s v=""/>
      </sharedItems>
    </cacheField>
    <cacheField name="Grupo Étnico" numFmtId="0">
      <sharedItems containsBlank="1" count="5">
        <s v="Mestizo"/>
        <s v="Indígena"/>
        <m u="1"/>
        <s v="Afroecuatoriano" u="1"/>
        <s v="Montubio" u="1"/>
      </sharedItems>
    </cacheField>
    <cacheField name="Nacionalidad indígena" numFmtId="0">
      <sharedItems containsBlank="1"/>
    </cacheField>
    <cacheField name="Relación Laboral" numFmtId="0">
      <sharedItems containsBlank="1" count="5">
        <s v="Nomb. Definitivo"/>
        <s v="Nomb. Provisional"/>
        <s v="Contrato"/>
        <s v="Código de trabajo"/>
        <m u="1"/>
      </sharedItems>
    </cacheField>
    <cacheField name="Función/Cargo" numFmtId="0">
      <sharedItems containsBlank="1" count="15">
        <s v="Docente"/>
        <s v="Vicerrector"/>
        <s v="Rector"/>
        <s v="Inspector general"/>
        <s v="Conserje"/>
        <s v="DECE"/>
        <m u="1"/>
        <s v="Médico" u="1"/>
        <s v="Secretario/a" u="1"/>
        <s v="Seguridad" u="1"/>
        <s v="Equipo multidisciplinario especializado" u="1"/>
        <s v="Docente practicas innovadoras BGU" u="1"/>
        <s v="Bibliotecario/a" u="1"/>
        <s v="Colecturía_Contabilidad" u="1"/>
        <s v="Sub inspector" u="1"/>
      </sharedItems>
    </cacheField>
    <cacheField name="Función 2" numFmtId="0">
      <sharedItems/>
    </cacheField>
    <cacheField name="Categoría" numFmtId="0">
      <sharedItems containsBlank="1"/>
    </cacheField>
    <cacheField name="Fecha de nacimiento" numFmtId="164">
      <sharedItems containsSemiMixedTypes="0" containsNonDate="0" containsDate="1" containsString="0" minDate="1959-04-24T00:00:00" maxDate="1996-03-07T00:00:00"/>
    </cacheField>
    <cacheField name="Edad" numFmtId="0">
      <sharedItems/>
    </cacheField>
    <cacheField name="Fecha de ingreso al Magisterio" numFmtId="164">
      <sharedItems containsSemiMixedTypes="0" containsNonDate="0" containsDate="1" containsString="0" minDate="1988-03-01T00:00:00" maxDate="2023-10-17T00:00:00"/>
    </cacheField>
    <cacheField name="Años de servicio en el Magisterio" numFmtId="0">
      <sharedItems/>
    </cacheField>
    <cacheField name="Fecha de ingreso a la IE" numFmtId="164">
      <sharedItems containsSemiMixedTypes="0" containsNonDate="0" containsDate="1" containsString="0" minDate="1995-02-05T00:00:00" maxDate="2023-10-17T00:00:00"/>
    </cacheField>
    <cacheField name="Años de servicio en la IE" numFmtId="0">
      <sharedItems/>
    </cacheField>
    <cacheField name="Lugar de Residencia" numFmtId="0">
      <sharedItems/>
    </cacheField>
    <cacheField name="Celular" numFmtId="0">
      <sharedItems containsMixedTypes="1" containsNumber="1" containsInteger="1" minValue="958970634" maxValue="997159112"/>
    </cacheField>
    <cacheField name="Correo Electrónico" numFmtId="0">
      <sharedItems/>
    </cacheField>
    <cacheField name="Fecha de inicio" numFmtId="0">
      <sharedItems containsString="0" containsBlank="1"/>
    </cacheField>
    <cacheField name="Fecha de finalización" numFmtId="0">
      <sharedItems containsString="0" containsBlank="1"/>
    </cacheField>
    <cacheField name="Observación" numFmtId="0">
      <sharedItems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n v="25"/>
    <x v="0"/>
    <s v="Nomb. Definitivo"/>
    <x v="0"/>
    <s v="GANADOR DE QSM 5 DOCENTE DE INICIAL 2 (DE 3 A 6 AÑOS) Y SUBNIVEL PREPARATORIA (1RO DE EGB)"/>
    <s v="EDUCACIÓN INICIAL"/>
    <s v="Educación_Inicial"/>
    <m/>
    <s v="Currículo Integrado por ámbitos de aprendizaje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8"/>
    <x v="1"/>
    <s v="Nomb. Definitivo"/>
    <x v="0"/>
    <s v="NOMBRAMIENTO DEFINITIVO DESDE 2014 DOCENTE DE EDUCACIÓN INICIAL"/>
    <s v="EDUCACIÓN INICIAL"/>
    <s v="Educación_Inicial"/>
    <m/>
    <s v="Currículo Integrado por ámbitos de aprendizaje"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2"/>
    <x v="2"/>
    <s v="Nomb. Definitivo"/>
    <x v="0"/>
    <s v="NOMBRAMIENTO DEFINITIVO DESDE 2014 DOCENTE EDUCACIÓN INICIAL"/>
    <s v="EDUCACIÓN INICIAL"/>
    <s v="Educación_Inicial"/>
    <m/>
    <s v="Currículo Integrado por ámbitos de aprendizaje"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30"/>
    <x v="3"/>
    <s v="Nomb. Definitivo"/>
    <x v="0"/>
    <s v="NOMBRAMIENTO DEFINITIVO DESDE 2014 DOCENTE EDUCACIÓN INICIAL"/>
    <s v="EDUCACIÓN INICIAL"/>
    <s v="Educación_Inicial"/>
    <m/>
    <s v="Currículo Integrado por ámbitos de aprendizaje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51"/>
    <x v="4"/>
    <s v="Nomb. Definitivo"/>
    <x v="0"/>
    <s v="NOMBRAMIENTO DEFINITIVO DESDE EL 2012 DOCENTE INICIAL"/>
    <s v="EDUCACIÓN INICIAL"/>
    <s v="Educación_Inicial"/>
    <m/>
    <s v="Currículo Integrado por ámbitos de aprendizaje"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49"/>
    <x v="5"/>
    <s v="Contrato"/>
    <x v="0"/>
    <s v="CONTRATO OCACIONAL 2023 DOCENTE  DE EGB 2DO A 7MO"/>
    <s v="EDUCACIÓN INICIAL"/>
    <s v="Educación_Inicial"/>
    <m/>
    <s v="Currículo Integrado por ámbitos de aprendizaje"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6"/>
    <x v="6"/>
    <s v="Contrato"/>
    <x v="0"/>
    <s v="CONTRATO OCACIONAL 2023 DOCENTE  DE EGB 2DO A 7MO"/>
    <s v="EDUCACIÓN INICIAL"/>
    <s v="Educación_General_Básica_Preparatoria"/>
    <m/>
    <s v="Currículo Integrado por ámbitos de aprendizaje"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17"/>
    <x v="7"/>
    <s v="Nomb. Definitivo"/>
    <x v="0"/>
    <s v="TRASPASO DE PARTIDA 2014 DOCENTE DE EGB 2DO A 7MO"/>
    <s v="EDUCACIÓN INICIAL"/>
    <s v="Educación_General_Básica_Preparatoria"/>
    <m/>
    <s v="Currículo Integrado por ámbitos de aprendizaje"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1"/>
    <x v="8"/>
    <s v="Contrato"/>
    <x v="0"/>
    <s v="CONTRATO OCACIONAL 2023 DOCENTE  DE EDUCACIÓN INICIAL"/>
    <s v="EDUCACIÓN INICIAL"/>
    <s v="Educación_General_Básica_Preparatoria"/>
    <m/>
    <s v="Currículo Integrado por ámbitos de aprendizaje"/>
    <m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34"/>
    <x v="9"/>
    <s v="Contrato"/>
    <x v="0"/>
    <s v="CONTRATO OCACIONAL 2023 DOCENTE  DE EGB 2DO A 7MO"/>
    <s v="EDUCACIÓN GENERAL BÁSICA (EGB) DE 2DO A 7MO"/>
    <s v="Educación_General_Básica_Elemental"/>
    <m/>
    <s v="Docente Generalista"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4"/>
    <x v="9"/>
    <s v="Contrato"/>
    <x v="0"/>
    <s v="CONTRATO OCACIONAL 2023 DOCENTE 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4"/>
    <x v="9"/>
    <s v="Contrato"/>
    <x v="0"/>
    <s v="CONTRATO OCACIONAL 2023 DOCENTE 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4"/>
    <x v="9"/>
    <s v="Contrato"/>
    <x v="0"/>
    <s v="CONTRATO OCACIONAL 2023 DOCENTE 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0"/>
    <x v="10"/>
    <s v="Nomb. Provisional"/>
    <x v="0"/>
    <s v="NOMBRAMIENTO PROVISIONAL  DESDE EL AÑO 2016 DOCENTE AULA"/>
    <s v="EDUCACIÓN GENERAL BÁSICA (EGB) DE 2DO A 7MO"/>
    <s v="Educación_General_Básica_Elemental"/>
    <m/>
    <s v="Docente Generalista"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0"/>
    <x v="10"/>
    <s v="Nomb. Provisional"/>
    <x v="0"/>
    <s v="NOMBRAMIENTO PROVISIONAL  DESDE EL AÑO 2016 DOCENTE AULA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0"/>
    <x v="10"/>
    <s v="Nomb. Provisional"/>
    <x v="0"/>
    <s v="NOMBRAMIENTO PROVISIONAL  DESDE EL AÑO 2016 DOCENTE AULA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0"/>
    <x v="10"/>
    <s v="Nomb. Provisional"/>
    <x v="0"/>
    <s v="NOMBRAMIENTO PROVISIONAL  DESDE EL AÑO 2016 DOCENTE AULA"/>
    <s v="EDUCACIÓN GENERAL BÁSICA (EGB) DE 2DO A 7MO"/>
    <s v="Educación_General_Básica_Elemental"/>
    <m/>
    <s v="Animación a la lectura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1"/>
    <x v="11"/>
    <s v="Contrato"/>
    <x v="0"/>
    <s v="CONTRATO OCACIONAL 2023 DOCENTE  DE EGB 2DO A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1"/>
    <x v="11"/>
    <s v="Contrato"/>
    <x v="0"/>
    <s v="CONTRATO OCACIONAL 2023 DOCENTE 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1"/>
    <x v="11"/>
    <s v="Contrato"/>
    <x v="0"/>
    <s v="CONTRATO OCACIONAL 2023 DOCENTE 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1"/>
    <x v="11"/>
    <s v="Contrato"/>
    <x v="0"/>
    <s v="CONTRATO OCACIONAL 2023 DOCENTE 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7"/>
    <x v="12"/>
    <s v="Contrato"/>
    <x v="0"/>
    <s v="CONTRATO OCACIONAL 2022 DOCENTE  DE EGB 2DO A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7"/>
    <x v="12"/>
    <s v="Contrato"/>
    <x v="0"/>
    <s v="CONTRATO OCACIONAL 2022 DOCENTE 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7"/>
    <x v="12"/>
    <s v="Contrato"/>
    <x v="0"/>
    <s v="CONTRATO OCACIONAL 2022 DOCENTE 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7"/>
    <x v="12"/>
    <s v="Contrato"/>
    <x v="0"/>
    <s v="CONTRATO OCACIONAL 2022 DOCENTE 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4"/>
    <x v="13"/>
    <s v="Nomb. Provisional"/>
    <x v="0"/>
    <s v="CONTRATO OCACIONAL 2023 DOCENTE  DE EGB 2DO A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4"/>
    <x v="13"/>
    <s v="Nomb. Provisional"/>
    <x v="0"/>
    <s v="CONTRATO OCACIONAL 2023 DOCENTE 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4"/>
    <x v="13"/>
    <s v="Nomb. Provisional"/>
    <x v="0"/>
    <s v="CONTRATO OCACIONAL 2023 DOCENTE 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4"/>
    <x v="13"/>
    <s v="Nomb. Provisional"/>
    <x v="0"/>
    <s v="CONTRATO OCACIONAL 2023 DOCENTE 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"/>
    <x v="14"/>
    <s v="Nomb. Provisional"/>
    <x v="0"/>
    <s v="NOMBRAMIENTO PROVISIONAL  DESDE EL AÑO 2017 DOCENTE AULA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2"/>
    <x v="14"/>
    <s v="Nomb. Provisional"/>
    <x v="0"/>
    <s v="NOMBRAMIENTO PROVISIONAL  DESDE EL AÑO 2017 DOCENTE AULA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"/>
    <x v="14"/>
    <s v="Nomb. Provisional"/>
    <x v="0"/>
    <s v="NOMBRAMIENTO PROVISIONAL  DESDE EL AÑO 2017 DOCENTE AULA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"/>
    <x v="14"/>
    <s v="Nomb. Provisional"/>
    <x v="0"/>
    <s v="NOMBRAMIENTO PROVISIONAL  DESDE EL AÑO 2017 DOCENTE AULA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8"/>
    <x v="15"/>
    <s v="Nomb. Definitivo"/>
    <x v="0"/>
    <s v="NOMBRAMIENTO DEFINITIVO DESDE 1996 DOCENTE DE EGB 2DO A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8"/>
    <x v="15"/>
    <s v="Nomb. Definitivo"/>
    <x v="0"/>
    <s v="NOMBRAMIENTO DEFINITIVO DESDE 1996 DOCENTE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8"/>
    <x v="15"/>
    <s v="Nomb. Definitivo"/>
    <x v="0"/>
    <s v="NOMBRAMIENTO DEFINITIVO DESDE 1996 DOCENTE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8"/>
    <x v="15"/>
    <s v="Nomb. Definitivo"/>
    <x v="0"/>
    <s v="NOMBRAMIENTO DEFINITIVO DESDE 1996 DOCENTE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6"/>
    <x v="16"/>
    <s v="Nomb. Definitivo"/>
    <x v="0"/>
    <s v="NOMBRAMIENTO DEFINITIVO DESDE 1990 DOCENTE DE 2DO A 7MO EGB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6"/>
    <x v="16"/>
    <s v="Nomb. Definitivo"/>
    <x v="0"/>
    <s v="NOMBRAMIENTO DEFINITIVO DESDE 1990 DOCENTE DE 2DO A 7MO EGB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6"/>
    <x v="16"/>
    <s v="Nomb. Definitivo"/>
    <x v="0"/>
    <s v="NOMBRAMIENTO DEFINITIVO DESDE 1990 DOCENTE DE 2DO A 7MO EGB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6"/>
    <x v="16"/>
    <s v="Nomb. Definitivo"/>
    <x v="0"/>
    <s v="NOMBRAMIENTO DEFINITIVO DESDE 1990 DOCENTE DE 2DO A 7MO EGB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7"/>
    <x v="17"/>
    <s v="Nomb. Definitivo"/>
    <x v="0"/>
    <s v="TRASPASO DE PARTIDA POR SECTORIZACIÓN 2021 DOCENTE DE EGB DE 2DO A 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7"/>
    <x v="17"/>
    <s v="Nomb. Definitivo"/>
    <x v="0"/>
    <s v="TRASPASO DE PARTIDA POR SECTORIZACIÓN 2021 DOCENTE DE EGB DE 2DO A 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7"/>
    <x v="17"/>
    <s v="Nomb. Definitivo"/>
    <x v="0"/>
    <s v="TRASPASO DE PARTIDA POR SECTORIZACIÓN 2021 DOCENTE DE EGB DE 2DO A 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7"/>
    <x v="17"/>
    <s v="Nomb. Definitivo"/>
    <x v="0"/>
    <s v="TRASPASO DE PARTIDA POR SECTORIZACIÓN 2021 DOCENTE DE EGB DE 2DO A 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4"/>
    <x v="18"/>
    <s v="Contrato"/>
    <x v="0"/>
    <s v="CONTRATO OCACIONAL 2023 DOCENTE  DE EDUCACIÓN ARTÍSTICA Y ESTÉTICA 2DOEGB A BGU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4"/>
    <x v="18"/>
    <s v="Contrato"/>
    <x v="0"/>
    <s v="CONTRATO OCACIONAL 2023 DOCENTE  DE EDUCACIÓN ARTÍSTICA Y ESTÉTICA 2DOEGB A BGU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4"/>
    <x v="18"/>
    <s v="Contrato"/>
    <x v="0"/>
    <s v="CONTRATO OCACIONAL 2023 DOCENTE  DE EDUCACIÓN ARTÍSTICA Y ESTÉTICA 2DOEGB A BGU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4"/>
    <x v="18"/>
    <s v="Contrato"/>
    <x v="0"/>
    <s v="CONTRATO OCACIONAL 2023 DOCENTE  DE EDUCACIÓN ARTÍSTICA Y ESTÉTICA 2DOEGB A BGU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8"/>
    <x v="19"/>
    <s v="Contrato"/>
    <x v="0"/>
    <s v="CONTRATO OCACIONAL 2023 DOCENTE 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n v="2"/>
    <m/>
    <n v="20"/>
    <n v="3"/>
    <n v="25"/>
    <m/>
  </r>
  <r>
    <n v="38"/>
    <x v="19"/>
    <s v="Contrato"/>
    <x v="0"/>
    <s v="CONTRATO OCACIONAL 2023 DOCENTE 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8"/>
    <x v="19"/>
    <s v="Contrato"/>
    <x v="0"/>
    <s v="CONTRATO OCACIONAL 2023 DOCENTE 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8"/>
    <x v="19"/>
    <s v="Contrato"/>
    <x v="0"/>
    <s v="CONTRATO OCACIONAL 2023 DOCENTE 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4"/>
    <x v="20"/>
    <s v="Nomb. Definitivo"/>
    <x v="0"/>
    <s v="GANADOR DE QSM 6 DOCENTE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4"/>
    <x v="20"/>
    <s v="Nomb. Definitivo"/>
    <x v="0"/>
    <s v="GANADOR DE QSM 6 DOCENTE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4"/>
    <x v="20"/>
    <s v="Nomb. Definitivo"/>
    <x v="0"/>
    <s v="GANADOR DE QSM 6 DOCENTE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4"/>
    <x v="20"/>
    <s v="Nomb. Definitivo"/>
    <x v="0"/>
    <s v="GANADOR DE QSM 6 DOCENTE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6"/>
    <x v="21"/>
    <s v="Nomb. Definitivo"/>
    <x v="0"/>
    <s v="GANADOR DE QSM 3 DOCENTE DE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n v="5"/>
    <n v="20"/>
    <m/>
    <n v="25"/>
    <s v="SUB INSPECCION"/>
  </r>
  <r>
    <n v="56"/>
    <x v="21"/>
    <s v="Nomb. Definitivo"/>
    <x v="0"/>
    <s v="GANADOR DE QSM 3 DOCENTE DE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6"/>
    <x v="21"/>
    <s v="Nomb. Definitivo"/>
    <x v="0"/>
    <s v="GANADOR DE QSM 3 DOCENTE DE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6"/>
    <x v="21"/>
    <s v="Nomb. Definitivo"/>
    <x v="0"/>
    <s v="GANADOR DE QSM 3 DOCENTE DE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2"/>
    <x v="22"/>
    <s v="Contrato"/>
    <x v="0"/>
    <s v="CONTRATO OCACIONAL 2023 DOCENTE 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2"/>
    <x v="22"/>
    <s v="Contrato"/>
    <x v="0"/>
    <s v="CONTRATO OCACIONAL 2023 DOCENTE 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2"/>
    <x v="22"/>
    <s v="Contrato"/>
    <x v="0"/>
    <s v="CONTRATO OCACIONAL 2023 DOCENTE 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2"/>
    <x v="22"/>
    <s v="Contrato"/>
    <x v="0"/>
    <s v="CONTRATO OCACIONAL 2023 DOCENTE 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8"/>
    <x v="23"/>
    <s v="Nomb. Provisional"/>
    <x v="0"/>
    <s v="CONTRATO OCACIONAL 2022 DOCENTE 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8"/>
    <x v="23"/>
    <s v="Nomb. Provisional"/>
    <x v="0"/>
    <s v="CONTRATO OCACIONAL 2022 DOCENTE 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8"/>
    <x v="23"/>
    <s v="Nomb. Provisional"/>
    <x v="0"/>
    <s v="CONTRATO OCACIONAL 2022 DOCENTE 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8"/>
    <x v="23"/>
    <s v="Nomb. Provisional"/>
    <x v="0"/>
    <s v="CONTRATO OCACIONAL 2022 DOCENTE 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"/>
    <x v="24"/>
    <s v="Nomb. Definitivo"/>
    <x v="0"/>
    <s v="GANADOR DE QSM 7 DOCENTE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"/>
    <x v="24"/>
    <s v="Nomb. Definitivo"/>
    <x v="0"/>
    <s v="GANADOR DE QSM 7 DOCENTE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"/>
    <x v="24"/>
    <s v="Nomb. Definitivo"/>
    <x v="0"/>
    <s v="GANADOR DE QSM 7 DOCENTE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"/>
    <x v="24"/>
    <s v="Nomb. Definitivo"/>
    <x v="0"/>
    <s v="GANADOR DE QSM 7 DOCENTE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0"/>
    <x v="25"/>
    <s v="Nomb. Definitivo"/>
    <x v="0"/>
    <s v="GANADOR DE QSM 6 DOCENTE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60"/>
    <x v="25"/>
    <s v="Nomb. Definitivo"/>
    <x v="0"/>
    <s v="GANADOR DE QSM 6 DOCENTE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0"/>
    <x v="25"/>
    <s v="Nomb. Definitivo"/>
    <x v="0"/>
    <s v="GANADOR DE QSM 6 DOCENTE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0"/>
    <x v="25"/>
    <s v="Nomb. Definitivo"/>
    <x v="0"/>
    <s v="GANADOR DE QSM 6 DOCENTE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4"/>
    <x v="26"/>
    <s v="Contrato"/>
    <x v="0"/>
    <s v="CONTRATO OCACIONAL 2023 DOCENTE 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64"/>
    <x v="26"/>
    <s v="Contrato"/>
    <x v="0"/>
    <s v="CONTRATO OCACIONAL 2023 DOCENTE 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4"/>
    <x v="26"/>
    <s v="Contrato"/>
    <x v="0"/>
    <s v="CONTRATO OCACIONAL 2023 DOCENTE 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4"/>
    <x v="26"/>
    <s v="Contrato"/>
    <x v="0"/>
    <s v="CONTRATO OCACIONAL 2023 DOCENTE 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9"/>
    <x v="27"/>
    <s v="Contrato"/>
    <x v="0"/>
    <s v="CONTRATO OCACIONAL 2022 DOCENTE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n v="2"/>
    <m/>
    <n v="20"/>
    <n v="3"/>
    <n v="25"/>
    <m/>
  </r>
  <r>
    <n v="29"/>
    <x v="27"/>
    <s v="Contrato"/>
    <x v="0"/>
    <s v="CONTRATO OCACIONAL 2022 DOCENTE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9"/>
    <x v="27"/>
    <s v="Contrato"/>
    <x v="0"/>
    <s v="CONTRATO OCACIONAL 2022 DOCENTE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9"/>
    <x v="27"/>
    <s v="Contrato"/>
    <x v="0"/>
    <s v="CONTRATO OCACIONAL 2022 DOCENTE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1"/>
    <x v="28"/>
    <s v="Contrato"/>
    <x v="0"/>
    <s v="CONTRATO OCACIONAL 2022 DOCENTE MATEMÁTICA"/>
    <s v="FÍSICA BACHILLERATO GENERAL UNIFICADO (BGU)"/>
    <s v="Bachillerato_General_Unificado"/>
    <m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11"/>
    <x v="28"/>
    <s v="Contrato"/>
    <x v="0"/>
    <s v="CONTRATO OCACIONAL 2022 DOCENTE MATEMÁTICA"/>
    <s v="FÍSICA BACHILLERATO GENERAL UNIFICADO (BGU)"/>
    <s v="Bachillerato_General_Unificado"/>
    <m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1"/>
    <x v="28"/>
    <s v="Contrato"/>
    <x v="0"/>
    <s v="CONTRATO OCACIONAL 2022 DOCENTE MATEMÁTICA"/>
    <s v="FÍSICA BACHILLERATO GENERAL UNIFICADO (BGU)"/>
    <s v="Bachillerato_Técnico"/>
    <s v="FIP_Instalaciones_Equipos_y_Máquinas_Eléctricas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FÍSICA BACHILLERATO GENERAL UNIFICADO (BGU)"/>
    <s v="Bachillerato_Técnico"/>
    <s v="FIP_Instalaciones_Equipos_y_Máquinas_Eléctricas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FÍSICA BACHILLERATO GENERAL UNIFICADO (BGU)"/>
    <s v="Bachillerato_Técnico"/>
    <s v="FIP_Informática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FÍSICA BACHILLERATO GENERAL UNIFICADO (BGU)"/>
    <s v="Bachillerato_Técnico"/>
    <s v="FIP_Informática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MATEMÁTICA EDUCACIÓN GENERAL BÁSICA (EGB DE 8VO A 3 RO 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MATEMÁTICA SUPERIOR"/>
  </r>
  <r>
    <n v="11"/>
    <x v="28"/>
    <s v="Contrato"/>
    <x v="0"/>
    <s v="CONTRATO OCACIONAL 2022 DOCENTE MATEMÁTICA"/>
    <s v="MATEMÁTICA EDUCACIÓN GENERAL BÁSICA (EGB DE 8VO A 3 RO BGU)"/>
    <s v="Bachillerato_General_Unificado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1"/>
    <x v="28"/>
    <s v="Contrato"/>
    <x v="0"/>
    <s v="CONTRATO OCACIONAL 2022 DOCENTE MATEMÁTICA"/>
    <s v="MATEMÁTICA EDUCACIÓN GENERAL BÁSICA (EGB DE 8VO A 3 RO BGU)"/>
    <s v="Bachillerato_Técnico"/>
    <s v="FIP_Informática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MATEMÁTICA EDUCACIÓN GENERAL BÁSICA (EGB DE 8VO A 3 RO BGU)"/>
    <s v="Bachillerato_Técnico"/>
    <s v="FIP_Instalaciones_Equipos_y_Máquinas_Eléctricas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FIP_INSTALACIONES_EQUIPOS_Y_MÁQUINAS_ELÉCTRICAS"/>
    <s v="Bachillerato_Técnico"/>
    <s v="FIP_Instalaciones_Equipos_y_Máquinas_Eléctricas"/>
    <s v="Formación y Orientación Laboral - F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1"/>
    <x v="28"/>
    <s v="Contrato"/>
    <x v="0"/>
    <s v="CONTRATO OCACIONAL 2022 DOCENTE MATEMÁTICA"/>
    <s v="MATEMÁTICA EDUCACIÓN GENERAL BÁSICA (EGB DE 8VO A 3 RO BGU)"/>
    <s v="Bachillerato_General_Unificado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General_Unificado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n v="5"/>
    <n v="10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General_Unificado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stalaciones_Equipos_y_Máquinas_Eléctricas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stalaciones_Equipos_y_Máquinas_Eléctricas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stalaciones_Equipos_y_Máquinas_Eléctricas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formática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formática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3"/>
    <x v="31"/>
    <s v="Nomb. Provisional"/>
    <x v="0"/>
    <s v="NOMBRAMIENTO PROVISIONAL  DESDE EL AÑO 2023 DOCENTE DE ESTUDIOS SOCIALES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23"/>
    <x v="31"/>
    <s v="Nomb. Provisional"/>
    <x v="0"/>
    <s v="NOMBRAMIENTO PROVISIONAL  DESDE EL AÑO 2023 DOCENTE DE ESTUDIOS SOCIALES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s v="MATEMÁTICA EDUCACIÓN GENERAL BÁSICA (EGB DE 8VO A 3 RO 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INVESTIGACIÓN"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Bachillerato_General_Unificado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5"/>
    <x v="34"/>
    <s v="Nomb. Definitivo"/>
    <x v="1"/>
    <s v="RECTORA"/>
    <s v="LENGUA Y LITERATURA BACHILLERATO GENERAL UNIFICADO (EGB DE 8VO A 3 RO BGU)"/>
    <s v="Bachillerato_Técnico"/>
    <s v="FIP_Instalaciones_Equipos_y_Máquinas_Eléctricas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5"/>
    <x v="34"/>
    <s v="Nomb. Definitivo"/>
    <x v="1"/>
    <s v="RECTORA"/>
    <s v="LENGUA Y LITERATURA BACHILLERATO GENERAL UNIFICADO (EGB DE 8VO A 3 RO BGU)"/>
    <s v="Bachillerato_Técnico"/>
    <s v="FIP_Informática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5"/>
    <x v="34"/>
    <s v="Nomb. Definitivo"/>
    <x v="1"/>
    <s v="RECTORA"/>
    <s v="DIRECTIVO"/>
    <s v="Directivo"/>
    <m/>
    <s v="Rect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6"/>
    <m/>
    <m/>
    <n v="0"/>
    <m/>
    <n v="36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n v="2"/>
    <m/>
    <n v="6"/>
    <n v="3"/>
    <n v="11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9"/>
    <x v="36"/>
    <s v="Contrato"/>
    <x v="0"/>
    <s v="NOMBRAMIENTO PROVISIONAL  DESDE EL AÑO 2022 DOCENTE DE EGB 2DO A 7MO"/>
    <s v="LENGUA Y LITERATURA BACHILLERATO GENERAL UNIFICADO (EGB DE 8VO A 3 RO BGU)"/>
    <s v="Bachillerato_Técnico"/>
    <s v="FIP_Instalaciones_Equipos_y_Máquinas_Eléctricas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n v="4"/>
    <n v="3"/>
    <m/>
    <n v="7"/>
    <s v="SECRETARIA"/>
  </r>
  <r>
    <n v="19"/>
    <x v="36"/>
    <s v="Contrato"/>
    <x v="0"/>
    <s v="NOMBRAMIENTO PROVISIONAL  DESDE EL AÑO 2022 DOCENTE DE EGB 2DO A 7MO"/>
    <s v="LENGUA Y LITERATURA BACHILLERATO GENERAL UNIFICADO (EGB DE 8VO A 3 RO BGU)"/>
    <s v="Bachillerato_Técnico"/>
    <s v="FIP_Instalaciones_Equipos_y_Máquinas_Eléctricas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s v="LENGUA Y LITERATURA BACHILLERATO GENERAL UNIFICADO (EGB DE 8VO A 3 RO BGU)"/>
    <s v="Bachillerato_Técnico"/>
    <s v="FIP_Informática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s v="LENGUA Y LITERATURA BACHILLERATO GENERAL UNIFICADO (EGB DE 8VO A 3 RO BGU)"/>
    <s v="Bachillerato_Técnico"/>
    <s v="FIP_Informática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s v="EDUCACIÓN ARTÍSTICA Y ESTÉTICA 2º EGB A BGU"/>
    <s v="Bachillerato_General_Unificado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General_Unificado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stalaciones_Equipos_y_Máquinas_Eléctricas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stalaciones_Equipos_y_Máquinas_Eléctricas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stalaciones_Equipos_y_Máquinas_Eléctricas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formática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formática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Preparatoria"/>
    <m/>
    <s v="Educación Cultural y Artística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Preparatoria"/>
    <m/>
    <s v="Educación Cultural y Artística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Preparatoria"/>
    <m/>
    <s v="Educación Cultural y Artística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5"/>
    <x v="38"/>
    <s v="Nomb. Definitivo"/>
    <x v="0"/>
    <s v="GANADOR DE QSM 1 DOCENTE QUÍMICA BGU"/>
    <s v="QUÍMICA BACHILLERATO GENERAL UNIFICADO (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s v="QUIMICA SUPERIOR"/>
  </r>
  <r>
    <n v="15"/>
    <x v="38"/>
    <s v="Nomb. Definitivo"/>
    <x v="0"/>
    <s v="GANADOR DE QSM 1 DOCENTE QUÍMICA BGU"/>
    <s v="QUÍMICA BACHILLERATO GENERAL UNIFICADO (BGU)"/>
    <s v="Bachillerato_General_Unificado"/>
    <m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5"/>
    <x v="38"/>
    <s v="Nomb. Definitivo"/>
    <x v="0"/>
    <s v="GANADOR DE QSM 1 DOCENTE QUÍMICA BGU"/>
    <s v="QUÍMICA BACHILLERATO GENERAL UNIFICADO (BGU)"/>
    <s v="Bachillerato_General_Unificado"/>
    <m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5"/>
    <x v="38"/>
    <s v="Nomb. Definitivo"/>
    <x v="0"/>
    <s v="GANADOR DE QSM 1 DOCENTE QUÍMICA BGU"/>
    <s v="QUÍMICA BACHILLERATO GENERAL UNIFICADO (BGU)"/>
    <s v="Bachillerato_General_Unificado"/>
    <m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formática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formática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formática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9"/>
    <x v="39"/>
    <s v="Nomb. Definitivo"/>
    <x v="2"/>
    <s v="VICERRECTORA"/>
    <s v="BIOLOGÍA BACHILLERATO GENERAL UNIFICADO (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BIOLOGIA SUPERIOR"/>
  </r>
  <r>
    <n v="39"/>
    <x v="39"/>
    <s v="Nomb. Definitivo"/>
    <x v="2"/>
    <s v="VICERRECTORA"/>
    <s v="BIOLOGÍA BACHILLERATO GENERAL UNIFICADO (BGU)"/>
    <s v="Bachillerato_General_Unificado"/>
    <m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9"/>
    <x v="39"/>
    <s v="Nomb. Definitivo"/>
    <x v="2"/>
    <s v="VICERRECTORA"/>
    <s v="DIRECTIVO"/>
    <s v="Directivo"/>
    <m/>
    <s v="Vicerrect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5"/>
    <m/>
    <m/>
    <n v="0"/>
    <m/>
    <n v="35"/>
    <m/>
  </r>
  <r>
    <n v="61"/>
    <x v="40"/>
    <s v="Nomb. Definitivo"/>
    <x v="0"/>
    <s v="GANADOR DE QSM 6 DOCENTE DE CIENCIAS NATURALES EGB 8VO A 10MO"/>
    <s v="BIOLOGÍA BACHILLERATO GENERAL UNIFICADO (BGU)"/>
    <s v="Bachillerato_General_Unificado"/>
    <m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61"/>
    <x v="40"/>
    <s v="Nomb. Definitivo"/>
    <x v="0"/>
    <s v="GANADOR DE QSM 6 DOCENTE DE CIENCIAS NATURALES EGB 8VO A 10MO"/>
    <s v="BIOLOGÍA BACHILLERATO GENERAL UNIFICADO (BGU)"/>
    <s v="Bachillerato_General_Unificado"/>
    <m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stalaciones_Equipos_y_Máquinas_Eléctricas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stalaciones_Equipos_y_Máquinas_Eléctricas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stalaciones_Equipos_y_Máquinas_Eléctricas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stalaciones_Equipos_y_Máquinas_Eléctricas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formática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formática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formática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61"/>
    <x v="40"/>
    <s v="Nomb. Definitivo"/>
    <x v="0"/>
    <s v="GANADOR DE QSM 6 DOCENTE DE CIENCIAS NATURALES EGB 8VO A 10MO"/>
    <s v="CIENCIAS NATURALES EDUCACIÓN GENERAL BÁSICA (EGB DE 8VO A 10MO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1"/>
    <x v="40"/>
    <s v="Nomb. Definitivo"/>
    <x v="0"/>
    <s v="GANADOR DE QSM 6 DOCENTE DE CIENCIAS NATURALES EGB 8VO A 10MO"/>
    <s v="CIENCIAS NATURALES EDUCACIÓN GENERAL BÁSICA (EGB DE 8VO A 10MO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1"/>
    <x v="40"/>
    <s v="Nomb. Definitivo"/>
    <x v="0"/>
    <s v="GANADOR DE QSM 6 DOCENTE DE CIENCIAS NATURALES EGB 8VO A 10MO"/>
    <s v="LENGUA Y LITERATURA BACHILLERATO GENERAL UNIFICADO (EGB DE 8VO A 3 RO BGU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6"/>
    <x v="42"/>
    <s v="Contrato"/>
    <x v="0"/>
    <s v="CONTRATO OCACIONAL 2022 DOCENTE LENGUA Y LITERATURA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n v="2"/>
    <m/>
    <n v="4"/>
    <n v="2"/>
    <n v="8"/>
    <m/>
  </r>
  <r>
    <n v="16"/>
    <x v="42"/>
    <s v="Contrato"/>
    <x v="0"/>
    <s v="CONTRATO OCACIONAL 2022 DOCENTE LENGUA Y LITERATURA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s v="LENGUA Y LITERATURA BACHILLERATO GENERAL UNIFICADO (EGB DE 8VO A 3 RO BGU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6"/>
    <x v="42"/>
    <s v="Contrato"/>
    <x v="0"/>
    <s v="CONTRATO OCACIONAL 2022 DOCENTE LENGUA Y LITERATURA"/>
    <s v="LENGUA Y LITERATURA BACHILLERATO GENERAL UNIFICADO (EGB DE 8VO A 3 RO BGU)"/>
    <s v="Bachillerato_General_Unificado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16"/>
    <x v="42"/>
    <s v="Contrato"/>
    <x v="0"/>
    <s v="CONTRATO OCACIONAL 2022 DOCENTE LENGUA Y LITERATURA"/>
    <s v="LENGUA Y LITERATURA BACHILLERATO GENERAL UNIFICADO (EGB DE 8VO A 3 RO BGU)"/>
    <s v="Bachillerato_General_Unificado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General_Unificado"/>
    <m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General_Unificado"/>
    <m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stalaciones_Equipos_y_Máquinas_Eléctricas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stalaciones_Equipos_y_Máquinas_Eléctricas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stalaciones_Equipos_y_Máquinas_Eléctricas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formática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formática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HISTORIA BACHILLERATO GENERAL UNIFICADO (BGU)"/>
    <s v="Bachillerato_General_Unificado"/>
    <m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2"/>
    <x v="44"/>
    <s v="Nomb. Definitivo"/>
    <x v="0"/>
    <s v="NOMBRAMIENTO DEFINITIVO DESDE 1988 DOCENTE ESTUDIOS SOCIALES "/>
    <s v="HISTORIA BACHILLERATO GENERAL UNIFICADO (BGU)"/>
    <s v="Bachillerato_Técnico"/>
    <s v="FIP_Instalaciones_Equipos_y_Máquinas_Eléctricas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HISTORIA BACHILLERATO GENERAL UNIFICADO (BGU)"/>
    <s v="Bachillerato_Técnico"/>
    <s v="FIP_Informática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HISTORIA BACHILLERATO GENERAL UNIFICADO (BGU)"/>
    <s v="Bachillerato_Técnico"/>
    <s v="FIP_Informática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HISTORIA BACHILLERATO GENERAL UNIFICADO (BGU)"/>
    <s v="Bachillerato_General_Unificado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2"/>
    <x v="44"/>
    <s v="Nomb. Definitivo"/>
    <x v="0"/>
    <s v="NOMBRAMIENTO DEFINITIVO DESDE 1988 DOCENTE ESTUDIOS SOCIALES "/>
    <s v="ESTUDIOS SOCIALES EDUCACIÓN GENERAL BÁSICA (EGB DE 8VO A 10MO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0"/>
    <x v="45"/>
    <s v="Nomb. Definitivo"/>
    <x v="0"/>
    <s v="TRASPASO DE PARTIDA 2015 DOCENTE DE HISTORIA Y CIENCIAS SOCIALES"/>
    <s v="HISTORIA BACHILLERATO GENERAL UNIFICADO (BGU)"/>
    <s v="Bachillerato_Técnico"/>
    <s v="FIP_Instalaciones_Equipos_y_Máquinas_Eléctricas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HISTORIA BACHILLERATO GENERAL UNIFICADO (BGU)"/>
    <s v="Bachillerato_General_Unificado"/>
    <m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7"/>
    <x v="46"/>
    <s v="Nomb. Definitivo"/>
    <x v="0"/>
    <s v="HISTORIA Y CIENCIAS SOCIALES BACHILLERATO"/>
    <s v="HISTORIA BACHILLERATO GENERAL UNIFICADO (BGU)"/>
    <s v="Bachillerato_General_Unificado"/>
    <m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HISTORIA BACHILLERATO GENERAL UNIFICADO (BGU)"/>
    <s v="Bachillerato_Técnico"/>
    <s v="FIP_Instalaciones_Equipos_y_Máquinas_Eléctricas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HISTORIA BACHILLERATO GENERAL UNIFICADO (BGU)"/>
    <s v="Bachillerato_Técnico"/>
    <s v="FIP_Instalaciones_Equipos_y_Máquinas_Eléctricas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HISTORIA BACHILLERATO GENERAL UNIFICADO (BGU)"/>
    <s v="Bachillerato_Técnico"/>
    <s v="FIP_Informática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General_Unificado"/>
    <m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General_Unificado"/>
    <m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stalaciones_Equipos_y_Máquinas_Eléctricas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stalaciones_Equipos_y_Máquinas_Eléctricas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stalaciones_Equipos_y_Máquinas_Eléctricas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formática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formática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ESTUDIOS SOCIALES EDUCACIÓN GENERAL BÁSICA (EGB DE 8VO A 10MO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7"/>
    <x v="47"/>
    <s v="Nomb. Definitivo"/>
    <x v="0"/>
    <s v="GANADOR DE QSM 7 DOCENTE DE EMPRENDIMIENTO Y GESTIÓN BGU"/>
    <s v="EMPRENDIMIENTO Y GESTIÓN BACHILLERATO GENERAL UNIFICADO (BGU)"/>
    <s v="Bachillerato_General_Unificado"/>
    <m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47"/>
    <x v="47"/>
    <s v="Nomb. Definitivo"/>
    <x v="0"/>
    <s v="GANADOR DE QSM 7 DOCENTE DE EMPRENDIMIENTO Y GESTIÓN BGU"/>
    <s v="EMPRENDIMIENTO Y GESTIÓN BACHILLERATO GENERAL UNIFICADO (BGU)"/>
    <s v="Bachillerato_General_Unificado"/>
    <m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General_Unificado"/>
    <m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stalaciones_Equipos_y_Máquinas_Eléctricas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stalaciones_Equipos_y_Máquinas_Eléctricas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stalaciones_Equipos_y_Máquinas_Eléctricas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stalaciones_Equipos_y_Máquinas_Eléctricas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formática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formática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formática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LENGUA Y LITERATURA BACHILLERATO GENERAL UNIFICADO (EGB DE 8VO A 3 RO BGU)"/>
    <s v="Bachillerato_Técnico"/>
    <s v="FIP_Instalaciones_Equipos_y_Máquinas_Eléctricas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7"/>
    <x v="47"/>
    <s v="Nomb. Definitivo"/>
    <x v="0"/>
    <s v="GANADOR DE QSM 7 DOCENTE DE EMPRENDIMIENTO Y GESTIÓN BGU"/>
    <s v="LENGUA Y LITERATURA BACHILLERATO GENERAL UNIFICADO (EGB DE 8VO A 3 RO 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LECTURA CRÍTICA"/>
  </r>
  <r>
    <n v="47"/>
    <x v="47"/>
    <s v="Nomb. Definitivo"/>
    <x v="0"/>
    <s v="GANADOR DE QSM 7 DOCENTE DE EMPRENDIMIENTO Y GESTIÓN BGU"/>
    <s v="EMPRENDIMIENTO Y GESTIÓN BACHILLERATO GENERAL UNIFICADO (BGU)"/>
    <s v="Bachillerato_General_Unificado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4"/>
    <x v="48"/>
    <s v="Nomb. Definitivo"/>
    <x v="0"/>
    <s v="GANADOR DE QSM 3 DOCENTE DE INFORMÁTICA"/>
    <s v="FIP_INFORMÁTICA"/>
    <s v="Bachillerato_Técnico"/>
    <s v="FIP_Informática"/>
    <s v="Programación y Bases de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5"/>
    <n v="9"/>
    <m/>
  </r>
  <r>
    <n v="24"/>
    <x v="48"/>
    <s v="Nomb. Definitivo"/>
    <x v="0"/>
    <s v="GANADOR DE QSM 3 DOCENTE DE INFORMÁTICA"/>
    <s v="FIP_INFORMÁTICA"/>
    <s v="Bachillerato_Técnico"/>
    <s v="FIP_Informática"/>
    <s v="Programación y Bases de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24"/>
    <x v="48"/>
    <s v="Nomb. Definitivo"/>
    <x v="0"/>
    <s v="GANADOR DE QSM 3 DOCENTE DE INFORMÁTICA"/>
    <s v="FIP_INFORMÁTICA"/>
    <s v="Bachillerato_Técnico"/>
    <s v="FIP_Informática"/>
    <s v="Sistemas Operativos y Re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4"/>
    <x v="48"/>
    <s v="Nomb. Definitivo"/>
    <x v="0"/>
    <s v="GANADOR DE QSM 3 DOCENTE DE INFORMÁTICA"/>
    <s v="FIP_INFORMÁTICA"/>
    <s v="Bachillerato_Técnico"/>
    <s v="FIP_Informática"/>
    <s v="Soporte Técni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s v="FIP_INFORMÁTICA"/>
    <s v="Bachillerato_Técnico"/>
    <s v="FIP_Informática"/>
    <s v="Diseño y Desarrollo WEB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24"/>
    <x v="48"/>
    <s v="Nomb. Definitivo"/>
    <x v="0"/>
    <s v="GANADOR DE QSM 3 DOCENTE DE INFORMÁTICA"/>
    <s v="FIP_INFORMÁTICA"/>
    <s v="Bachillerato_Técnico"/>
    <s v="FIP_Informática"/>
    <s v="Formación y Orientación Laboral - F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4"/>
    <x v="48"/>
    <s v="Nomb. Definitivo"/>
    <x v="0"/>
    <s v="GANADOR DE QSM 3 DOCENTE DE INFORMÁT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s v="FIP_INFORMÁTICA"/>
    <s v="Bachillerato_Técnico"/>
    <s v="FIP_Informática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3"/>
    <x v="49"/>
    <s v="Nomb. Definitivo"/>
    <x v="0"/>
    <s v="GANADOR DE QSM 7 DOCENTE DE INFORMÁTICA"/>
    <s v="FIP_INFORMÁTICA"/>
    <s v="Bachillerato_Técnico"/>
    <s v="FIP_Informática"/>
    <s v="Soporte Técni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33"/>
    <x v="49"/>
    <s v="Nomb. Definitivo"/>
    <x v="0"/>
    <s v="GANADOR DE QSM 7 DOCENTE DE INFORMÁTICA"/>
    <s v="FIP_INFORMÁTICA"/>
    <s v="Bachillerato_Técnico"/>
    <s v="FIP_Informática"/>
    <s v="Soporte Técni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s v="FIP_INFORMÁTICA"/>
    <s v="Bachillerato_Técnico"/>
    <s v="FIP_Informática"/>
    <s v="Programación y Bases de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s v="FIP_INFORMÁTICA"/>
    <s v="Bachillerato_Técnico"/>
    <s v="FIP_Informática"/>
    <s v="Aplicaciones Ofimáticas Locales y en Líne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s v="FIP_INFORMÁTICA"/>
    <s v="Bachillerato_Técnico"/>
    <s v="FIP_Informática"/>
    <s v="Aplicaciones Ofimáticas Locales y en Líne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3"/>
    <x v="49"/>
    <s v="Nomb. Definitivo"/>
    <x v="0"/>
    <s v="GANADOR DE QSM 7 DOCENTE DE INFORMÁTICA"/>
    <s v="FIP_INFORMÁTICA"/>
    <s v="Bachillerato_Técnico"/>
    <s v="FIP_Informática"/>
    <s v="Diseño y Desarrollo WEB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s v="FIP_INFORMÁTICA"/>
    <s v="Bachillerato_Técnico"/>
    <s v="FIP_Informática"/>
    <s v="Sistemas Operativos y Re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s v="FIP_INFORMÁTICA"/>
    <s v="Bachillerato_Técnico"/>
    <s v="FIP_Informática"/>
    <s v="Sistemas Operativos y Re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s v="FIP_INFORMÁTICA"/>
    <s v="Bachillerato_Técnico"/>
    <s v="FIP_Informática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"/>
    <x v="50"/>
    <s v="Nomb. Definitivo"/>
    <x v="0"/>
    <s v="GANADOR DE QSM 6 DOCENTE EDUCACIÓN ARTÍSTICA Y ESTÉTICA 2D0 EGB A BGU"/>
    <s v="INGLÉS"/>
    <s v="Bachillerato_General_Unificado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5"/>
    <x v="50"/>
    <s v="Nomb. Definitivo"/>
    <x v="0"/>
    <s v="GANADOR DE QSM 6 DOCENTE EDUCACIÓN ARTÍSTICA Y ESTÉTICA 2D0 EGB A BGU"/>
    <s v="INGLÉS"/>
    <s v="Bachillerato_General_Unificado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stalaciones_Equipos_y_Máquinas_Eléctricas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stalaciones_Equipos_y_Máquinas_Eléctricas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stalaciones_Equipos_y_Máquinas_Eléctricas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stalaciones_Equipos_y_Máquinas_Eléctricas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"/>
    <x v="50"/>
    <s v="Nomb. Definitivo"/>
    <x v="0"/>
    <s v="GANADOR DE QSM 6 DOCENTE EDUCACIÓN ARTÍSTICA Y ESTÉTICA 2D0 EGB A BGU"/>
    <s v="INGLÉS"/>
    <s v="Bachillerato_Técnico"/>
    <s v="FIP_Informática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formática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formática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"/>
    <x v="50"/>
    <s v="Nomb. Definitivo"/>
    <x v="0"/>
    <s v="GANADOR DE QSM 6 DOCENTE EDUCACIÓN ARTÍSTICA Y ESTÉTICA 2D0 EGB A BGU"/>
    <s v="INGLÉS"/>
    <s v="Bachillerato_Técnico"/>
    <s v="FIP_Informática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n v="2"/>
    <m/>
    <n v="3"/>
    <n v="2"/>
    <n v="7"/>
    <m/>
  </r>
  <r>
    <n v="8"/>
    <x v="52"/>
    <s v="Nomb. Definitivo"/>
    <x v="0"/>
    <s v="GANADOR DE QSM 4 DOCENTE D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Bachillerato_General_Unificado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s v="INGLÉS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Elemental"/>
    <m/>
    <s v="Inglés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20"/>
    <x v="53"/>
    <s v="Contrato"/>
    <x v="0"/>
    <s v="CONTRATO OCACIONAL 2023 DOCENTE  DE INGLÉS"/>
    <s v="INGLÉS"/>
    <s v="Educación_General_Básica_Elemental"/>
    <m/>
    <s v="Inglés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Preparatoria"/>
    <m/>
    <s v="Educación Física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n v="2"/>
    <m/>
    <n v="2"/>
    <n v="2"/>
    <n v="6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Preparatoria"/>
    <m/>
    <s v="Educación Física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Preparatoria"/>
    <m/>
    <s v="Educación Física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n v="2"/>
    <m/>
    <n v="2"/>
    <n v="2"/>
    <n v="6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43"/>
    <x v="57"/>
    <s v="Nomb. Definitivo"/>
    <x v="0"/>
    <s v="GANADOR DE QSM 4 DOCENTE EDUCACIÓN FÍSICA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3"/>
    <x v="57"/>
    <s v="Nomb. Definitivo"/>
    <x v="0"/>
    <s v="GANADOR DE QSM 4 DOCENTE EDUCACIÓN FÍSICA"/>
    <s v="EDUCACIÓN FÍSICA 2º EGB A BGU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3"/>
    <x v="57"/>
    <s v="Nomb. Definitivo"/>
    <x v="0"/>
    <s v="GANADOR DE QSM 4 DOCENTE EDUCACIÓN FÍSICA"/>
    <s v="EDUCACIÓN FÍSICA 2º EGB A BGU"/>
    <s v="Bachillerato_General_Unificado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General_Unificado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General_Unificado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formática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formática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formática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stalaciones_Equipos_y_Máquinas_Eléctricas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stalaciones_Equipos_y_Máquinas_Eléctricas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s v="DIRECTIVO"/>
    <s v="Directivo"/>
    <m/>
    <s v="Inspector Gene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6"/>
    <m/>
    <m/>
    <n v="0"/>
    <m/>
    <n v="36"/>
    <m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Eléctricas de Interi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m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Eléctricas de Interi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Automatismos y Tableros Eléctric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Automatizadas  Eléctr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s v="GRUPO 1"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de Enlace y Centros de Transformac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GRUPO 2"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Instalaciones Automatizadas  Eléctr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n v="5"/>
    <n v="10"/>
    <s v="GRUPO 2"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s v="GRUPO 2"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GRUPO 1"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Automatismos y Tableros Eléctric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9"/>
    <x v="60"/>
    <s v="Nomb. Definitivo"/>
    <x v="0"/>
    <s v="NOMBRAMIENTO DEFINITIVO DESDE 2001 DOCENTE DE ELECTRICIDAD"/>
    <s v="EDUCACIÓN FÍSICA 2º EGB A BGU"/>
    <s v="Bachillerato_Técnico"/>
    <s v="FIP_Instalaciones_Equipos_y_Máquinas_Eléctricas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9"/>
    <x v="60"/>
    <s v="Nomb. Definitivo"/>
    <x v="0"/>
    <s v="NOMBRAMIENTO DEFINITIVO DESDE 2001 DOCENTE DE ELECTRICIDAD"/>
    <s v="EDUCACIÓN FÍSICA 2º EGB A BGU"/>
    <s v="Bachillerato_Técnico"/>
    <s v="FIP_Instalaciones_Equipos_y_Máquinas_Eléctricas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Formación y Orientación Laboral - F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ón de Servicios Especiales en Edifici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s v="GRUPO 2"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de Enlace y Centros de Transformac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Mantenimiento  de Máquinas Eléctr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Eléctricas de Interi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Eléctricas de Interi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3"/>
    <x v="62"/>
    <s v="Contrato"/>
    <x v="0"/>
    <s v="NOMBRAMIENTO PROVISIONAL  DESDE EL AÑO 2018 DOCENTE FIP ELECTRÓNICA DE CONSUMO"/>
    <s v="FIP_INSTALACIONES_EQUIPOS_Y_MÁQUINAS_ELÉCTRICAS"/>
    <s v="Bachillerato_Técnico"/>
    <s v="FIP_Instalaciones_Equipos_y_Máquinas_Eléctricas"/>
    <s v="Instalación de Servicios Especiales en Edifici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s v="GRUPO 1"/>
  </r>
  <r>
    <n v="13"/>
    <x v="62"/>
    <s v="Contrato"/>
    <x v="0"/>
    <s v="NOMBRAMIENTO PROVISIONAL  DESDE EL AÑO 2018 DOCENTE FIP ELECTRÓNICA DE CONSUMO"/>
    <s v="FIP_INSTALACIONES_EQUIPOS_Y_MÁQUINAS_ELÉCTRICAS"/>
    <s v="Bachillerato_Técnico"/>
    <s v="FIP_Instalaciones_Equipos_y_Máquinas_Eléctricas"/>
    <s v="Mantenimiento  de Máquinas Eléctr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3"/>
    <x v="62"/>
    <s v="Contrato"/>
    <x v="0"/>
    <s v="NOMBRAMIENTO PROVISIONAL  DESDE EL AÑO 2018 DOCENTE FIP ELECTRÓNICA DE CONSUMO"/>
    <s v="FIP_INSTALACIONES_EQUIPOS_Y_MÁQUINAS_ELÉCTRICAS"/>
    <s v="Bachillerato_Técnico"/>
    <s v="FIP_Instalaciones_Equipos_y_Máquinas_Eléctricas"/>
    <s v="Formación y Orientación Laboral - F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3"/>
    <x v="62"/>
    <s v="Contrato"/>
    <x v="0"/>
    <s v="NOMBRAMIENTO PROVISIONAL  DESDE EL AÑO 2018 DOCENTE FIP ELECTRÓNICA DE CONSUMO"/>
    <s v="FÍSICA BACHILLERATO GENERAL UNIFICADO (BGU)"/>
    <s v="Bachillerato_General_Unificado"/>
    <m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3"/>
    <x v="62"/>
    <s v="Contrato"/>
    <x v="0"/>
    <s v="NOMBRAMIENTO PROVISIONAL  DESDE EL AÑO 2018 DOCENTE FIP ELECTRÓNICA DE CONSUMO"/>
    <s v="FÍSICA BACHILLERATO GENERAL UNIFICADO (BGU)"/>
    <s v="Bachillerato_Técnico"/>
    <s v="FIP_Informática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FÍSICA BACHILLERATO GENERAL UNIFICADO (BGU)"/>
    <s v="Bachillerato_Técnico"/>
    <s v="FIP_Instalaciones_Equipos_y_Máquinas_Eléctricas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FÍSICA BACHILLERATO GENERAL UNIFICADO (BGU)"/>
    <s v="Bachillerato_Técnico"/>
    <s v="FIP_Instalaciones_Equipos_y_Máquinas_Eléctricas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FIP_INSTALACIONES_EQUIPOS_Y_MÁQUINAS_ELÉCTRICAS"/>
    <s v="Bachillerato_Técnico"/>
    <s v="FIP_Instalaciones_Equipos_y_Máquinas_Eléctricas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8"/>
    <x v="63"/>
    <s v="Contrato"/>
    <x v="0"/>
    <s v="CONTRATO OCACIONAL 2023 DOCENTE  DE IEME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48"/>
    <x v="63"/>
    <s v="Contrato"/>
    <x v="0"/>
    <s v="CONTRATO OCACIONAL 2023 DOCENTE  DE IEME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s v="GRUPO 1"/>
  </r>
  <r>
    <n v="48"/>
    <x v="63"/>
    <s v="Contrato"/>
    <x v="0"/>
    <s v="CONTRATO OCACIONAL 2023 DOCENTE  DE IEME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n v="4"/>
    <n v="6"/>
    <m/>
    <n v="10"/>
    <s v="TICS"/>
  </r>
  <r>
    <n v="48"/>
    <x v="63"/>
    <s v="Contrato"/>
    <x v="0"/>
    <s v="CONTRATO OCACIONAL 2023 DOCENTE  DE IEME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48"/>
    <x v="63"/>
    <s v="Contrato"/>
    <x v="0"/>
    <s v="CONTRATO OCACIONAL 2023 DOCENTE  DE IEME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5"/>
    <x v="64"/>
    <s v="Nomb. Definitivo"/>
    <x v="0"/>
    <s v="NOMBRAMIENTO DEFINITIVO DESDE 1993 DOCENTE PARVULARIA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m/>
    <m/>
    <m/>
    <n v="0"/>
    <m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n v="25"/>
    <x v="0"/>
    <s v="Nomb. Definitivo"/>
    <x v="0"/>
    <s v="GANADOR DE QSM 5 DOCENTE DE INICIAL 2 (DE 3 A 6 AÑOS) Y SUBNIVEL PREPARATORIA (1RO DE EGB)"/>
    <s v="EDUCACIÓN INICIAL"/>
    <s v="Educación_Inicial"/>
    <m/>
    <s v="Currículo Integrado por ámbitos de aprendizaje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8"/>
    <x v="1"/>
    <s v="Nomb. Definitivo"/>
    <x v="0"/>
    <s v="NOMBRAMIENTO DEFINITIVO DESDE 2014 DOCENTE DE EDUCACIÓN INICIAL"/>
    <s v="EDUCACIÓN INICIAL"/>
    <s v="Educación_Inicial"/>
    <m/>
    <s v="Currículo Integrado por ámbitos de aprendizaje"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2"/>
    <x v="2"/>
    <s v="Nomb. Definitivo"/>
    <x v="0"/>
    <s v="NOMBRAMIENTO DEFINITIVO DESDE 2014 DOCENTE EDUCACIÓN INICIAL"/>
    <s v="EDUCACIÓN INICIAL"/>
    <s v="Educación_Inicial"/>
    <m/>
    <s v="Currículo Integrado por ámbitos de aprendizaje"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30"/>
    <x v="3"/>
    <s v="Nomb. Definitivo"/>
    <x v="0"/>
    <s v="NOMBRAMIENTO DEFINITIVO DESDE 2014 DOCENTE EDUCACIÓN INICIAL"/>
    <s v="EDUCACIÓN INICIAL"/>
    <s v="Educación_Inicial"/>
    <m/>
    <s v="Currículo Integrado por ámbitos de aprendizaje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51"/>
    <x v="4"/>
    <s v="Nomb. Definitivo"/>
    <x v="0"/>
    <s v="NOMBRAMIENTO DEFINITIVO DESDE EL 2012 DOCENTE INICIAL"/>
    <s v="EDUCACIÓN INICIAL"/>
    <s v="Educación_Inicial"/>
    <m/>
    <s v="Currículo Integrado por ámbitos de aprendizaje"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49"/>
    <x v="5"/>
    <s v="Contrato"/>
    <x v="0"/>
    <s v="CONTRATO OCACIONAL 2023 DOCENTE  DE EGB 2DO A 7MO"/>
    <s v="EDUCACIÓN INICIAL"/>
    <s v="Educación_Inicial"/>
    <m/>
    <s v="Currículo Integrado por ámbitos de aprendizaje"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6"/>
    <x v="6"/>
    <s v="Contrato"/>
    <x v="0"/>
    <s v="CONTRATO OCACIONAL 2023 DOCENTE  DE EGB 2DO A 7MO"/>
    <s v="EDUCACIÓN INICIAL"/>
    <s v="Educación_General_Básica_Preparatoria"/>
    <m/>
    <s v="Currículo Integrado por ámbitos de aprendizaje"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17"/>
    <x v="7"/>
    <s v="Nomb. Definitivo"/>
    <x v="0"/>
    <s v="TRASPASO DE PARTIDA 2014 DOCENTE DE EGB 2DO A 7MO"/>
    <s v="EDUCACIÓN INICIAL"/>
    <s v="Educación_General_Básica_Preparatoria"/>
    <m/>
    <s v="Currículo Integrado por ámbitos de aprendizaje"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1"/>
    <x v="8"/>
    <s v="Contrato"/>
    <x v="0"/>
    <s v="CONTRATO OCACIONAL 2023 DOCENTE  DE EDUCACIÓN INICIAL"/>
    <s v="EDUCACIÓN INICIAL"/>
    <s v="Educación_General_Básica_Preparatoria"/>
    <m/>
    <s v="Currículo Integrado por ámbitos de aprendizaje"/>
    <m/>
    <m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34"/>
    <x v="9"/>
    <s v="Contrato"/>
    <x v="0"/>
    <s v="CONTRATO OCACIONAL 2023 DOCENTE  DE EGB 2DO A 7MO"/>
    <s v="EDUCACIÓN GENERAL BÁSICA (EGB) DE 2DO A 7MO"/>
    <s v="Educación_General_Básica_Elemental"/>
    <m/>
    <s v="Docente Generalista"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4"/>
    <x v="9"/>
    <s v="Contrato"/>
    <x v="0"/>
    <s v="CONTRATO OCACIONAL 2023 DOCENTE 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4"/>
    <x v="9"/>
    <s v="Contrato"/>
    <x v="0"/>
    <s v="CONTRATO OCACIONAL 2023 DOCENTE 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4"/>
    <x v="9"/>
    <s v="Contrato"/>
    <x v="0"/>
    <s v="CONTRATO OCACIONAL 2023 DOCENTE 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0"/>
    <x v="10"/>
    <s v="Nomb. Provisional"/>
    <x v="0"/>
    <s v="NOMBRAMIENTO PROVISIONAL  DESDE EL AÑO 2016 DOCENTE AULA"/>
    <s v="EDUCACIÓN GENERAL BÁSICA (EGB) DE 2DO A 7MO"/>
    <s v="Educación_General_Básica_Elemental"/>
    <m/>
    <s v="Docente Generalista"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0"/>
    <x v="10"/>
    <s v="Nomb. Provisional"/>
    <x v="0"/>
    <s v="NOMBRAMIENTO PROVISIONAL  DESDE EL AÑO 2016 DOCENTE AULA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0"/>
    <x v="10"/>
    <s v="Nomb. Provisional"/>
    <x v="0"/>
    <s v="NOMBRAMIENTO PROVISIONAL  DESDE EL AÑO 2016 DOCENTE AULA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0"/>
    <x v="10"/>
    <s v="Nomb. Provisional"/>
    <x v="0"/>
    <s v="NOMBRAMIENTO PROVISIONAL  DESDE EL AÑO 2016 DOCENTE AULA"/>
    <s v="EDUCACIÓN GENERAL BÁSICA (EGB) DE 2DO A 7MO"/>
    <s v="Educación_General_Básica_Elemental"/>
    <m/>
    <s v="Animación a la lectura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1"/>
    <x v="11"/>
    <s v="Contrato"/>
    <x v="0"/>
    <s v="CONTRATO OCACIONAL 2023 DOCENTE  DE EGB 2DO A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1"/>
    <x v="11"/>
    <s v="Contrato"/>
    <x v="0"/>
    <s v="CONTRATO OCACIONAL 2023 DOCENTE 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1"/>
    <x v="11"/>
    <s v="Contrato"/>
    <x v="0"/>
    <s v="CONTRATO OCACIONAL 2023 DOCENTE 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1"/>
    <x v="11"/>
    <s v="Contrato"/>
    <x v="0"/>
    <s v="CONTRATO OCACIONAL 2023 DOCENTE 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7"/>
    <x v="12"/>
    <s v="Contrato"/>
    <x v="0"/>
    <s v="CONTRATO OCACIONAL 2022 DOCENTE  DE EGB 2DO A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7"/>
    <x v="12"/>
    <s v="Contrato"/>
    <x v="0"/>
    <s v="CONTRATO OCACIONAL 2022 DOCENTE 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7"/>
    <x v="12"/>
    <s v="Contrato"/>
    <x v="0"/>
    <s v="CONTRATO OCACIONAL 2022 DOCENTE 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7"/>
    <x v="12"/>
    <s v="Contrato"/>
    <x v="0"/>
    <s v="CONTRATO OCACIONAL 2022 DOCENTE 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4"/>
    <x v="13"/>
    <s v="Nomb. Provisional"/>
    <x v="0"/>
    <s v="CONTRATO OCACIONAL 2023 DOCENTE  DE EGB 2DO A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4"/>
    <x v="13"/>
    <s v="Nomb. Provisional"/>
    <x v="0"/>
    <s v="CONTRATO OCACIONAL 2023 DOCENTE 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4"/>
    <x v="13"/>
    <s v="Nomb. Provisional"/>
    <x v="0"/>
    <s v="CONTRATO OCACIONAL 2023 DOCENTE 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4"/>
    <x v="13"/>
    <s v="Nomb. Provisional"/>
    <x v="0"/>
    <s v="CONTRATO OCACIONAL 2023 DOCENTE 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"/>
    <x v="14"/>
    <s v="Nomb. Provisional"/>
    <x v="0"/>
    <s v="NOMBRAMIENTO PROVISIONAL  DESDE EL AÑO 2017 DOCENTE AULA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2"/>
    <x v="14"/>
    <s v="Nomb. Provisional"/>
    <x v="0"/>
    <s v="NOMBRAMIENTO PROVISIONAL  DESDE EL AÑO 2017 DOCENTE AULA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"/>
    <x v="14"/>
    <s v="Nomb. Provisional"/>
    <x v="0"/>
    <s v="NOMBRAMIENTO PROVISIONAL  DESDE EL AÑO 2017 DOCENTE AULA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"/>
    <x v="14"/>
    <s v="Nomb. Provisional"/>
    <x v="0"/>
    <s v="NOMBRAMIENTO PROVISIONAL  DESDE EL AÑO 2017 DOCENTE AULA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8"/>
    <x v="15"/>
    <s v="Nomb. Definitivo"/>
    <x v="0"/>
    <s v="NOMBRAMIENTO DEFINITIVO DESDE 1996 DOCENTE DE EGB 2DO A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8"/>
    <x v="15"/>
    <s v="Nomb. Definitivo"/>
    <x v="0"/>
    <s v="NOMBRAMIENTO DEFINITIVO DESDE 1996 DOCENTE DE EGB 2DO A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8"/>
    <x v="15"/>
    <s v="Nomb. Definitivo"/>
    <x v="0"/>
    <s v="NOMBRAMIENTO DEFINITIVO DESDE 1996 DOCENTE DE EGB 2DO A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8"/>
    <x v="15"/>
    <s v="Nomb. Definitivo"/>
    <x v="0"/>
    <s v="NOMBRAMIENTO DEFINITIVO DESDE 1996 DOCENTE DE EGB 2DO A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6"/>
    <x v="16"/>
    <s v="Nomb. Definitivo"/>
    <x v="0"/>
    <s v="NOMBRAMIENTO DEFINITIVO DESDE 1990 DOCENTE DE 2DO A 7MO EGB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6"/>
    <x v="16"/>
    <s v="Nomb. Definitivo"/>
    <x v="0"/>
    <s v="NOMBRAMIENTO DEFINITIVO DESDE 1990 DOCENTE DE 2DO A 7MO EGB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6"/>
    <x v="16"/>
    <s v="Nomb. Definitivo"/>
    <x v="0"/>
    <s v="NOMBRAMIENTO DEFINITIVO DESDE 1990 DOCENTE DE 2DO A 7MO EGB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6"/>
    <x v="16"/>
    <s v="Nomb. Definitivo"/>
    <x v="0"/>
    <s v="NOMBRAMIENTO DEFINITIVO DESDE 1990 DOCENTE DE 2DO A 7MO EGB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7"/>
    <x v="17"/>
    <s v="Nomb. Definitivo"/>
    <x v="0"/>
    <s v="TRASPASO DE PARTIDA POR SECTORIZACIÓN 2021 DOCENTE DE EGB DE 2DO A  7MO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7"/>
    <x v="17"/>
    <s v="Nomb. Definitivo"/>
    <x v="0"/>
    <s v="TRASPASO DE PARTIDA POR SECTORIZACIÓN 2021 DOCENTE DE EGB DE 2DO A  7MO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7"/>
    <x v="17"/>
    <s v="Nomb. Definitivo"/>
    <x v="0"/>
    <s v="TRASPASO DE PARTIDA POR SECTORIZACIÓN 2021 DOCENTE DE EGB DE 2DO A  7MO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7"/>
    <x v="17"/>
    <s v="Nomb. Definitivo"/>
    <x v="0"/>
    <s v="TRASPASO DE PARTIDA POR SECTORIZACIÓN 2021 DOCENTE DE EGB DE 2DO A  7MO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4"/>
    <x v="18"/>
    <s v="Contrato"/>
    <x v="0"/>
    <s v="CONTRATO OCACIONAL 2023 DOCENTE  DE EDUCACIÓN ARTÍSTICA Y ESTÉTICA 2DOEGB A BGU"/>
    <s v="EDUCACIÓN GENERAL BÁSICA (EGB) DE 2DO A 7MO"/>
    <s v="Educación_General_Básica_Elemental"/>
    <m/>
    <s v="Docente Generalista"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4"/>
    <x v="18"/>
    <s v="Contrato"/>
    <x v="0"/>
    <s v="CONTRATO OCACIONAL 2023 DOCENTE  DE EDUCACIÓN ARTÍSTICA Y ESTÉTICA 2DOEGB A BGU"/>
    <s v="EDUCACIÓN GENERAL BÁSICA (EGB) DE 2DO A 7MO"/>
    <s v="Educación_General_Básica_Elemental"/>
    <m/>
    <s v="Educación Cultural y Artística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4"/>
    <x v="18"/>
    <s v="Contrato"/>
    <x v="0"/>
    <s v="CONTRATO OCACIONAL 2023 DOCENTE  DE EDUCACIÓN ARTÍSTICA Y ESTÉTICA 2DOEGB A BGU"/>
    <s v="EDUCACIÓN GENERAL BÁSICA (EGB) DE 2DO A 7MO"/>
    <s v="Educación_General_Básica_Elemental"/>
    <m/>
    <s v="Acompañamiento integral en el aula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4"/>
    <x v="18"/>
    <s v="Contrato"/>
    <x v="0"/>
    <s v="CONTRATO OCACIONAL 2023 DOCENTE  DE EDUCACIÓN ARTÍSTICA Y ESTÉTICA 2DOEGB A BGU"/>
    <s v="EDUCACIÓN GENERAL BÁSICA (EGB) DE 2DO A 7MO"/>
    <s v="Educación_General_Básica_Elemental"/>
    <m/>
    <s v="Animación a la lectura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8"/>
    <x v="19"/>
    <s v="Contrato"/>
    <x v="0"/>
    <s v="CONTRATO OCACIONAL 2023 DOCENTE 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n v="2"/>
    <m/>
    <n v="20"/>
    <n v="3"/>
    <n v="25"/>
    <m/>
  </r>
  <r>
    <n v="38"/>
    <x v="19"/>
    <s v="Contrato"/>
    <x v="0"/>
    <s v="CONTRATO OCACIONAL 2023 DOCENTE 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8"/>
    <x v="19"/>
    <s v="Contrato"/>
    <x v="0"/>
    <s v="CONTRATO OCACIONAL 2023 DOCENTE 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8"/>
    <x v="19"/>
    <s v="Contrato"/>
    <x v="0"/>
    <s v="CONTRATO OCACIONAL 2023 DOCENTE 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4"/>
    <x v="20"/>
    <s v="Nomb. Definitivo"/>
    <x v="0"/>
    <s v="GANADOR DE QSM 6 DOCENTE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4"/>
    <x v="20"/>
    <s v="Nomb. Definitivo"/>
    <x v="0"/>
    <s v="GANADOR DE QSM 6 DOCENTE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4"/>
    <x v="20"/>
    <s v="Nomb. Definitivo"/>
    <x v="0"/>
    <s v="GANADOR DE QSM 6 DOCENTE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4"/>
    <x v="20"/>
    <s v="Nomb. Definitivo"/>
    <x v="0"/>
    <s v="GANADOR DE QSM 6 DOCENTE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6"/>
    <x v="21"/>
    <s v="Nomb. Definitivo"/>
    <x v="0"/>
    <s v="GANADOR DE QSM 3 DOCENTE DE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n v="5"/>
    <n v="20"/>
    <m/>
    <n v="25"/>
    <s v="SUB INSPECCION"/>
  </r>
  <r>
    <n v="56"/>
    <x v="21"/>
    <s v="Nomb. Definitivo"/>
    <x v="0"/>
    <s v="GANADOR DE QSM 3 DOCENTE DE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6"/>
    <x v="21"/>
    <s v="Nomb. Definitivo"/>
    <x v="0"/>
    <s v="GANADOR DE QSM 3 DOCENTE DE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6"/>
    <x v="21"/>
    <s v="Nomb. Definitivo"/>
    <x v="0"/>
    <s v="GANADOR DE QSM 3 DOCENTE DE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2"/>
    <x v="22"/>
    <s v="Contrato"/>
    <x v="0"/>
    <s v="CONTRATO OCACIONAL 2023 DOCENTE 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2"/>
    <x v="22"/>
    <s v="Contrato"/>
    <x v="0"/>
    <s v="CONTRATO OCACIONAL 2023 DOCENTE 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2"/>
    <x v="22"/>
    <s v="Contrato"/>
    <x v="0"/>
    <s v="CONTRATO OCACIONAL 2023 DOCENTE 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2"/>
    <x v="22"/>
    <s v="Contrato"/>
    <x v="0"/>
    <s v="CONTRATO OCACIONAL 2023 DOCENTE 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8"/>
    <x v="23"/>
    <s v="Nomb. Provisional"/>
    <x v="0"/>
    <s v="CONTRATO OCACIONAL 2022 DOCENTE 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8"/>
    <x v="23"/>
    <s v="Nomb. Provisional"/>
    <x v="0"/>
    <s v="CONTRATO OCACIONAL 2022 DOCENTE 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8"/>
    <x v="23"/>
    <s v="Nomb. Provisional"/>
    <x v="0"/>
    <s v="CONTRATO OCACIONAL 2022 DOCENTE 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8"/>
    <x v="23"/>
    <s v="Nomb. Provisional"/>
    <x v="0"/>
    <s v="CONTRATO OCACIONAL 2022 DOCENTE 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"/>
    <x v="24"/>
    <s v="Nomb. Definitivo"/>
    <x v="0"/>
    <s v="GANADOR DE QSM 7 DOCENTE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"/>
    <x v="24"/>
    <s v="Nomb. Definitivo"/>
    <x v="0"/>
    <s v="GANADOR DE QSM 7 DOCENTE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"/>
    <x v="24"/>
    <s v="Nomb. Definitivo"/>
    <x v="0"/>
    <s v="GANADOR DE QSM 7 DOCENTE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"/>
    <x v="24"/>
    <s v="Nomb. Definitivo"/>
    <x v="0"/>
    <s v="GANADOR DE QSM 7 DOCENTE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0"/>
    <x v="25"/>
    <s v="Nomb. Definitivo"/>
    <x v="0"/>
    <s v="GANADOR DE QSM 6 DOCENTE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60"/>
    <x v="25"/>
    <s v="Nomb. Definitivo"/>
    <x v="0"/>
    <s v="GANADOR DE QSM 6 DOCENTE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0"/>
    <x v="25"/>
    <s v="Nomb. Definitivo"/>
    <x v="0"/>
    <s v="GANADOR DE QSM 6 DOCENTE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0"/>
    <x v="25"/>
    <s v="Nomb. Definitivo"/>
    <x v="0"/>
    <s v="GANADOR DE QSM 6 DOCENTE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4"/>
    <x v="26"/>
    <s v="Contrato"/>
    <x v="0"/>
    <s v="CONTRATO OCACIONAL 2023 DOCENTE 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64"/>
    <x v="26"/>
    <s v="Contrato"/>
    <x v="0"/>
    <s v="CONTRATO OCACIONAL 2023 DOCENTE 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4"/>
    <x v="26"/>
    <s v="Contrato"/>
    <x v="0"/>
    <s v="CONTRATO OCACIONAL 2023 DOCENTE 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4"/>
    <x v="26"/>
    <s v="Contrato"/>
    <x v="0"/>
    <s v="CONTRATO OCACIONAL 2023 DOCENTE 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9"/>
    <x v="27"/>
    <s v="Contrato"/>
    <x v="0"/>
    <s v="CONTRATO OCACIONAL 2022 DOCENTE DE EGB 2DO A 7MO"/>
    <s v="EDUCACIÓN GENERAL BÁSICA (EGB) DE 2DO A 7MO"/>
    <s v="Educación_General_Básica_Media"/>
    <m/>
    <s v="Docente Generalista"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n v="2"/>
    <m/>
    <n v="20"/>
    <n v="3"/>
    <n v="25"/>
    <m/>
  </r>
  <r>
    <n v="29"/>
    <x v="27"/>
    <s v="Contrato"/>
    <x v="0"/>
    <s v="CONTRATO OCACIONAL 2022 DOCENTE DE EGB 2DO A 7MO"/>
    <s v="EDUCACIÓN GENERAL BÁSICA (EGB) DE 2DO A 7MO"/>
    <s v="Educación_General_Básica_Media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9"/>
    <x v="27"/>
    <s v="Contrato"/>
    <x v="0"/>
    <s v="CONTRATO OCACIONAL 2022 DOCENTE DE EGB 2DO A 7MO"/>
    <s v="EDUCACIÓN GENERAL BÁSICA (EGB) DE 2DO A 7MO"/>
    <s v="Educación_General_Básica_Media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9"/>
    <x v="27"/>
    <s v="Contrato"/>
    <x v="0"/>
    <s v="CONTRATO OCACIONAL 2022 DOCENTE DE EGB 2DO A 7MO"/>
    <s v="EDUCACIÓN GENERAL BÁSICA (EGB) DE 2DO A 7MO"/>
    <s v="Educación_General_Básica_Media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1"/>
    <x v="28"/>
    <s v="Contrato"/>
    <x v="0"/>
    <s v="CONTRATO OCACIONAL 2022 DOCENTE MATEMÁTICA"/>
    <s v="FÍSICA BACHILLERATO GENERAL UNIFICADO (BGU)"/>
    <s v="Bachillerato_General_Unificado"/>
    <m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11"/>
    <x v="28"/>
    <s v="Contrato"/>
    <x v="0"/>
    <s v="CONTRATO OCACIONAL 2022 DOCENTE MATEMÁTICA"/>
    <s v="FÍSICA BACHILLERATO GENERAL UNIFICADO (BGU)"/>
    <s v="Bachillerato_General_Unificado"/>
    <m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1"/>
    <x v="28"/>
    <s v="Contrato"/>
    <x v="0"/>
    <s v="CONTRATO OCACIONAL 2022 DOCENTE MATEMÁTICA"/>
    <s v="FÍSICA BACHILLERATO GENERAL UNIFICADO (BGU)"/>
    <s v="Bachillerato_Técnico"/>
    <s v="FIP_Instalaciones_Equipos_y_Máquinas_Eléctricas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FÍSICA BACHILLERATO GENERAL UNIFICADO (BGU)"/>
    <s v="Bachillerato_Técnico"/>
    <s v="FIP_Instalaciones_Equipos_y_Máquinas_Eléctricas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FÍSICA BACHILLERATO GENERAL UNIFICADO (BGU)"/>
    <s v="Bachillerato_Técnico"/>
    <s v="FIP_Informática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FÍSICA BACHILLERATO GENERAL UNIFICADO (BGU)"/>
    <s v="Bachillerato_Técnico"/>
    <s v="FIP_Informática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MATEMÁTICA EDUCACIÓN GENERAL BÁSICA (EGB DE 8VO A 3 RO 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MATEMÁTICA SUPERIOR"/>
  </r>
  <r>
    <n v="11"/>
    <x v="28"/>
    <s v="Contrato"/>
    <x v="0"/>
    <s v="CONTRATO OCACIONAL 2022 DOCENTE MATEMÁTICA"/>
    <s v="MATEMÁTICA EDUCACIÓN GENERAL BÁSICA (EGB DE 8VO A 3 RO BGU)"/>
    <s v="Bachillerato_General_Unificado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1"/>
    <x v="28"/>
    <s v="Contrato"/>
    <x v="0"/>
    <s v="CONTRATO OCACIONAL 2022 DOCENTE MATEMÁTICA"/>
    <s v="MATEMÁTICA EDUCACIÓN GENERAL BÁSICA (EGB DE 8VO A 3 RO BGU)"/>
    <s v="Bachillerato_Técnico"/>
    <s v="FIP_Informática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MATEMÁTICA EDUCACIÓN GENERAL BÁSICA (EGB DE 8VO A 3 RO BGU)"/>
    <s v="Bachillerato_Técnico"/>
    <s v="FIP_Instalaciones_Equipos_y_Máquinas_Eléctricas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s v="FIP_INSTALACIONES_EQUIPOS_Y_MÁQUINAS_ELÉCTRICAS"/>
    <s v="Bachillerato_Técnico"/>
    <s v="FIP_Instalaciones_Equipos_y_Máquinas_Eléctricas"/>
    <s v="Formación y Orientación Laboral - F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1"/>
    <x v="28"/>
    <s v="Contrato"/>
    <x v="0"/>
    <s v="CONTRATO OCACIONAL 2022 DOCENTE MATEMÁTICA"/>
    <s v="MATEMÁTICA EDUCACIÓN GENERAL BÁSICA (EGB DE 8VO A 3 RO BGU)"/>
    <s v="Bachillerato_General_Unificado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3"/>
    <x v="29"/>
    <s v="Contrato"/>
    <x v="0"/>
    <s v="CONTRATO OCACIONAL 2023 DOCENTE  DE MATEMÁTICA"/>
    <s v="MATEMÁTICA EDUCACIÓN GENERAL BÁSICA (EGB DE 8VO A 3 RO BGU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General_Unificado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n v="5"/>
    <n v="10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General_Unificado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stalaciones_Equipos_y_Máquinas_Eléctricas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stalaciones_Equipos_y_Máquinas_Eléctricas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stalaciones_Equipos_y_Máquinas_Eléctricas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formática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s v="MATEMÁTICA EDUCACIÓN GENERAL BÁSICA (EGB DE 8VO A 3 RO BGU)"/>
    <s v="Bachillerato_Técnico"/>
    <s v="FIP_Informática"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3"/>
    <x v="31"/>
    <s v="Nomb. Provisional"/>
    <x v="0"/>
    <s v="NOMBRAMIENTO PROVISIONAL  DESDE EL AÑO 2023 DOCENTE DE ESTUDIOS SOCIALES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23"/>
    <x v="31"/>
    <s v="Nomb. Provisional"/>
    <x v="0"/>
    <s v="NOMBRAMIENTO PROVISIONAL  DESDE EL AÑO 2023 DOCENTE DE ESTUDIOS SOCIALES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s v="MATEMÁTICA EDUCACIÓN GENERAL BÁSICA (EGB DE 8VO A 3 RO 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INVESTIGACIÓN"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6"/>
    <x v="32"/>
    <s v="Nomb. Definitivo"/>
    <x v="0"/>
    <s v="NOMBRAMIENTO DEFINITIVO DESDE 1997 DOCENTE LENGUA Y LITERATURA DE 10MO EGB A 3RO BGU"/>
    <s v="LENGUA Y LITERATURA BACHILLERATO GENERAL UNIFICADO (EGB DE 8VO A 3 RO BGU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Bachillerato_General_Unificado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s v="LENGUA Y LITERATURA BACHILLERATO GENERAL UNIFICADO (EGB DE 8VO A 3 RO BGU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5"/>
    <x v="34"/>
    <s v="Nomb. Definitivo"/>
    <x v="1"/>
    <s v="RECTORA"/>
    <s v="LENGUA Y LITERATURA BACHILLERATO GENERAL UNIFICADO (EGB DE 8VO A 3 RO BGU)"/>
    <s v="Bachillerato_Técnico"/>
    <s v="FIP_Instalaciones_Equipos_y_Máquinas_Eléctricas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5"/>
    <x v="34"/>
    <s v="Nomb. Definitivo"/>
    <x v="1"/>
    <s v="RECTORA"/>
    <s v="LENGUA Y LITERATURA BACHILLERATO GENERAL UNIFICADO (EGB DE 8VO A 3 RO BGU)"/>
    <s v="Bachillerato_Técnico"/>
    <s v="FIP_Informática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5"/>
    <x v="34"/>
    <s v="Nomb. Definitivo"/>
    <x v="1"/>
    <s v="RECTORA"/>
    <s v="DIRECTIVO"/>
    <s v="Directivo"/>
    <m/>
    <s v="Rect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6"/>
    <m/>
    <m/>
    <n v="0"/>
    <m/>
    <n v="36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n v="2"/>
    <m/>
    <n v="6"/>
    <n v="3"/>
    <n v="11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s v="LENGUA Y LITERATURA BACHILLERATO GENERAL UNIFICADO (EGB DE 8VO A 3 RO BGU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9"/>
    <x v="36"/>
    <s v="Contrato"/>
    <x v="0"/>
    <s v="NOMBRAMIENTO PROVISIONAL  DESDE EL AÑO 2022 DOCENTE DE EGB 2DO A 7MO"/>
    <s v="LENGUA Y LITERATURA BACHILLERATO GENERAL UNIFICADO (EGB DE 8VO A 3 RO BGU)"/>
    <s v="Bachillerato_Técnico"/>
    <s v="FIP_Instalaciones_Equipos_y_Máquinas_Eléctricas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n v="4"/>
    <n v="3"/>
    <m/>
    <n v="7"/>
    <s v="SECRETARIA"/>
  </r>
  <r>
    <n v="19"/>
    <x v="36"/>
    <s v="Contrato"/>
    <x v="0"/>
    <s v="NOMBRAMIENTO PROVISIONAL  DESDE EL AÑO 2022 DOCENTE DE EGB 2DO A 7MO"/>
    <s v="LENGUA Y LITERATURA BACHILLERATO GENERAL UNIFICADO (EGB DE 8VO A 3 RO BGU)"/>
    <s v="Bachillerato_Técnico"/>
    <s v="FIP_Instalaciones_Equipos_y_Máquinas_Eléctricas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s v="LENGUA Y LITERATURA BACHILLERATO GENERAL UNIFICADO (EGB DE 8VO A 3 RO BGU)"/>
    <s v="Bachillerato_Técnico"/>
    <s v="FIP_Informática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s v="LENGUA Y LITERATURA BACHILLERATO GENERAL UNIFICADO (EGB DE 8VO A 3 RO BGU)"/>
    <s v="Bachillerato_Técnico"/>
    <s v="FIP_Informática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s v="EDUCACIÓN ARTÍSTICA Y ESTÉTICA 2º EGB A BGU"/>
    <s v="Bachillerato_General_Unificado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General_Unificado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stalaciones_Equipos_y_Máquinas_Eléctricas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stalaciones_Equipos_y_Máquinas_Eléctricas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stalaciones_Equipos_y_Máquinas_Eléctricas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formática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s v="EDUCACIÓN ARTÍSTICA Y ESTÉTICA 2º EGB A BGU"/>
    <s v="Bachillerato_Técnico"/>
    <s v="FIP_Informática"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Preparatoria"/>
    <m/>
    <s v="Educación Cultural y Artística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Preparatoria"/>
    <m/>
    <s v="Educación Cultural y Artística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Preparatoria"/>
    <m/>
    <s v="Educación Cultural y Artística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1"/>
    <x v="37"/>
    <s v="Nomb. Definitivo"/>
    <x v="0"/>
    <s v="NOMBRAMIENTO DEFINITIVO DESDE 2012 DOCENTE EDUCACIÓN GENERAL BÁSICA"/>
    <s v="EDUCACIÓN ARTÍSTICA Y ESTÉTICA 2º EGB A BGU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5"/>
    <x v="38"/>
    <s v="Nomb. Definitivo"/>
    <x v="0"/>
    <s v="GANADOR DE QSM 1 DOCENTE QUÍMICA BGU"/>
    <s v="QUÍMICA BACHILLERATO GENERAL UNIFICADO (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s v="QUIMICA SUPERIOR"/>
  </r>
  <r>
    <n v="15"/>
    <x v="38"/>
    <s v="Nomb. Definitivo"/>
    <x v="0"/>
    <s v="GANADOR DE QSM 1 DOCENTE QUÍMICA BGU"/>
    <s v="QUÍMICA BACHILLERATO GENERAL UNIFICADO (BGU)"/>
    <s v="Bachillerato_General_Unificado"/>
    <m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5"/>
    <x v="38"/>
    <s v="Nomb. Definitivo"/>
    <x v="0"/>
    <s v="GANADOR DE QSM 1 DOCENTE QUÍMICA BGU"/>
    <s v="QUÍMICA BACHILLERATO GENERAL UNIFICADO (BGU)"/>
    <s v="Bachillerato_General_Unificado"/>
    <m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5"/>
    <x v="38"/>
    <s v="Nomb. Definitivo"/>
    <x v="0"/>
    <s v="GANADOR DE QSM 1 DOCENTE QUÍMICA BGU"/>
    <s v="QUÍMICA BACHILLERATO GENERAL UNIFICADO (BGU)"/>
    <s v="Bachillerato_General_Unificado"/>
    <m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formática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formática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formática"/>
    <s v="Quím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s v="QUÍMICA BACHILLERATO GENERAL UNIFICADO (BGU)"/>
    <s v="Bachillerato_Técnico"/>
    <s v="FIP_Instalaciones_Equipos_y_Máquinas_Eléctricas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9"/>
    <x v="39"/>
    <s v="Nomb. Definitivo"/>
    <x v="2"/>
    <s v="VICERRECTORA"/>
    <s v="BIOLOGÍA BACHILLERATO GENERAL UNIFICADO (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BIOLOGIA SUPERIOR"/>
  </r>
  <r>
    <n v="39"/>
    <x v="39"/>
    <s v="Nomb. Definitivo"/>
    <x v="2"/>
    <s v="VICERRECTORA"/>
    <s v="BIOLOGÍA BACHILLERATO GENERAL UNIFICADO (BGU)"/>
    <s v="Bachillerato_General_Unificado"/>
    <m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9"/>
    <x v="39"/>
    <s v="Nomb. Definitivo"/>
    <x v="2"/>
    <s v="VICERRECTORA"/>
    <s v="DIRECTIVO"/>
    <s v="Directivo"/>
    <m/>
    <s v="Vicerrect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5"/>
    <m/>
    <m/>
    <n v="0"/>
    <m/>
    <n v="35"/>
    <m/>
  </r>
  <r>
    <n v="61"/>
    <x v="40"/>
    <s v="Nomb. Definitivo"/>
    <x v="0"/>
    <s v="GANADOR DE QSM 6 DOCENTE DE CIENCIAS NATURALES EGB 8VO A 10MO"/>
    <s v="BIOLOGÍA BACHILLERATO GENERAL UNIFICADO (BGU)"/>
    <s v="Bachillerato_General_Unificado"/>
    <m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61"/>
    <x v="40"/>
    <s v="Nomb. Definitivo"/>
    <x v="0"/>
    <s v="GANADOR DE QSM 6 DOCENTE DE CIENCIAS NATURALES EGB 8VO A 10MO"/>
    <s v="BIOLOGÍA BACHILLERATO GENERAL UNIFICADO (BGU)"/>
    <s v="Bachillerato_General_Unificado"/>
    <m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stalaciones_Equipos_y_Máquinas_Eléctricas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stalaciones_Equipos_y_Máquinas_Eléctricas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stalaciones_Equipos_y_Máquinas_Eléctricas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stalaciones_Equipos_y_Máquinas_Eléctricas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formática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formática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BIOLOGÍA BACHILLERATO GENERAL UNIFICADO (BGU)"/>
    <s v="Bachillerato_Técnico"/>
    <s v="FIP_Informática"/>
    <s v="Biolog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61"/>
    <x v="40"/>
    <s v="Nomb. Definitivo"/>
    <x v="0"/>
    <s v="GANADOR DE QSM 6 DOCENTE DE CIENCIAS NATURALES EGB 8VO A 10MO"/>
    <s v="CIENCIAS NATURALES EDUCACIÓN GENERAL BÁSICA (EGB DE 8VO A 10MO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1"/>
    <x v="40"/>
    <s v="Nomb. Definitivo"/>
    <x v="0"/>
    <s v="GANADOR DE QSM 6 DOCENTE DE CIENCIAS NATURALES EGB 8VO A 10MO"/>
    <s v="CIENCIAS NATURALES EDUCACIÓN GENERAL BÁSICA (EGB DE 8VO A 10MO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1"/>
    <x v="40"/>
    <s v="Nomb. Definitivo"/>
    <x v="0"/>
    <s v="GANADOR DE QSM 6 DOCENTE DE CIENCIAS NATURALES EGB 8VO A 10MO"/>
    <s v="LENGUA Y LITERATURA BACHILLERATO GENERAL UNIFICADO (EGB DE 8VO A 3 RO BGU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2"/>
    <x v="41"/>
    <s v="Nomb. Definitivo"/>
    <x v="0"/>
    <s v="GANADOR DE QSM 4 DOCENTE MATAMÁTICA EGB 8VO A 10MO"/>
    <s v="CIENCIAS NATURALES EDUCACIÓN GENERAL BÁSICA (EGB DE 8VO A 10MO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6"/>
    <x v="42"/>
    <s v="Contrato"/>
    <x v="0"/>
    <s v="CONTRATO OCACIONAL 2022 DOCENTE LENGUA Y LITERATURA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n v="2"/>
    <m/>
    <n v="4"/>
    <n v="2"/>
    <n v="8"/>
    <m/>
  </r>
  <r>
    <n v="16"/>
    <x v="42"/>
    <s v="Contrato"/>
    <x v="0"/>
    <s v="CONTRATO OCACIONAL 2022 DOCENTE LENGUA Y LITERATURA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s v="CIENCIAS NATURALES EDUCACIÓN GENERAL BÁSICA (EGB DE 8VO A 10MO)"/>
    <s v="Educación_General_Básica_Superior"/>
    <m/>
    <s v="Ciencias Natur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s v="LENGUA Y LITERATURA BACHILLERATO GENERAL UNIFICADO (EGB DE 8VO A 3 RO BGU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6"/>
    <x v="42"/>
    <s v="Contrato"/>
    <x v="0"/>
    <s v="CONTRATO OCACIONAL 2022 DOCENTE LENGUA Y LITERATURA"/>
    <s v="LENGUA Y LITERATURA BACHILLERATO GENERAL UNIFICADO (EGB DE 8VO A 3 RO BGU)"/>
    <s v="Bachillerato_General_Unificado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16"/>
    <x v="42"/>
    <s v="Contrato"/>
    <x v="0"/>
    <s v="CONTRATO OCACIONAL 2022 DOCENTE LENGUA Y LITERATURA"/>
    <s v="LENGUA Y LITERATURA BACHILLERATO GENERAL UNIFICADO (EGB DE 8VO A 3 RO BGU)"/>
    <s v="Bachillerato_General_Unificado"/>
    <m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"/>
    <x v="43"/>
    <s v="Nomb. Definitivo"/>
    <x v="0"/>
    <s v="TRASPASO DE PARTIDA POR SECTORIZACIÓN 2021 DOCENTE DE ESTUDIOS SOCIALES EGB 8VO A 10MO"/>
    <s v="ESTUDIOS SOCIALES EDUCACIÓN GENERAL BÁSICA (EGB DE 8VO A 10MO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General_Unificado"/>
    <m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General_Unificado"/>
    <m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stalaciones_Equipos_y_Máquinas_Eléctricas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stalaciones_Equipos_y_Máquinas_Eléctricas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stalaciones_Equipos_y_Máquinas_Eléctricas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formática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EDUCACIÓN PARA LA CIUDADANÍA BACHILLERATO GENERAL UNIFICADO (BGU)"/>
    <s v="Bachillerato_Técnico"/>
    <s v="FIP_Informática"/>
    <s v="Educación para la Ciudadan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HISTORIA BACHILLERATO GENERAL UNIFICADO (BGU)"/>
    <s v="Bachillerato_General_Unificado"/>
    <m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2"/>
    <x v="44"/>
    <s v="Nomb. Definitivo"/>
    <x v="0"/>
    <s v="NOMBRAMIENTO DEFINITIVO DESDE 1988 DOCENTE ESTUDIOS SOCIALES "/>
    <s v="HISTORIA BACHILLERATO GENERAL UNIFICADO (BGU)"/>
    <s v="Bachillerato_Técnico"/>
    <s v="FIP_Instalaciones_Equipos_y_Máquinas_Eléctricas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HISTORIA BACHILLERATO GENERAL UNIFICADO (BGU)"/>
    <s v="Bachillerato_Técnico"/>
    <s v="FIP_Informática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HISTORIA BACHILLERATO GENERAL UNIFICADO (BGU)"/>
    <s v="Bachillerato_Técnico"/>
    <s v="FIP_Informática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s v="HISTORIA BACHILLERATO GENERAL UNIFICADO (BGU)"/>
    <s v="Bachillerato_General_Unificado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2"/>
    <x v="44"/>
    <s v="Nomb. Definitivo"/>
    <x v="0"/>
    <s v="NOMBRAMIENTO DEFINITIVO DESDE 1988 DOCENTE ESTUDIOS SOCIALES "/>
    <s v="ESTUDIOS SOCIALES EDUCACIÓN GENERAL BÁSICA (EGB DE 8VO A 10MO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Estudios Social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s v="ESTUDIOS SOCIALES EDUCACIÓN GENERAL BÁSICA (EGB DE 8VO A 10MO)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0"/>
    <x v="45"/>
    <s v="Nomb. Definitivo"/>
    <x v="0"/>
    <s v="TRASPASO DE PARTIDA 2015 DOCENTE DE HISTORIA Y CIENCIAS SOCIALES"/>
    <s v="HISTORIA BACHILLERATO GENERAL UNIFICADO (BGU)"/>
    <s v="Bachillerato_Técnico"/>
    <s v="FIP_Instalaciones_Equipos_y_Máquinas_Eléctricas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HISTORIA BACHILLERATO GENERAL UNIFICADO (BGU)"/>
    <s v="Bachillerato_General_Unificado"/>
    <m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7"/>
    <x v="46"/>
    <s v="Nomb. Definitivo"/>
    <x v="0"/>
    <s v="HISTORIA Y CIENCIAS SOCIALES BACHILLERATO"/>
    <s v="HISTORIA BACHILLERATO GENERAL UNIFICADO (BGU)"/>
    <s v="Bachillerato_General_Unificado"/>
    <m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HISTORIA BACHILLERATO GENERAL UNIFICADO (BGU)"/>
    <s v="Bachillerato_Técnico"/>
    <s v="FIP_Instalaciones_Equipos_y_Máquinas_Eléctricas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HISTORIA BACHILLERATO GENERAL UNIFICADO (BGU)"/>
    <s v="Bachillerato_Técnico"/>
    <s v="FIP_Instalaciones_Equipos_y_Máquinas_Eléctricas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HISTORIA BACHILLERATO GENERAL UNIFICADO (BGU)"/>
    <s v="Bachillerato_Técnico"/>
    <s v="FIP_Informática"/>
    <s v="Histor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General_Unificado"/>
    <m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General_Unificado"/>
    <m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stalaciones_Equipos_y_Máquinas_Eléctricas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stalaciones_Equipos_y_Máquinas_Eléctricas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stalaciones_Equipos_y_Máquinas_Eléctricas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formática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FILOSOFÍA BACHILLERATO GENERAL UNIFICADO (BGU)"/>
    <s v="Bachillerato_Técnico"/>
    <s v="FIP_Informática"/>
    <s v="Filosofí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s v="ESTUDIOS SOCIALES EDUCACIÓN GENERAL BÁSICA (EGB DE 8VO A 10MO)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7"/>
    <x v="47"/>
    <s v="Nomb. Definitivo"/>
    <x v="0"/>
    <s v="GANADOR DE QSM 7 DOCENTE DE EMPRENDIMIENTO Y GESTIÓN BGU"/>
    <s v="EMPRENDIMIENTO Y GESTIÓN BACHILLERATO GENERAL UNIFICADO (BGU)"/>
    <s v="Bachillerato_General_Unificado"/>
    <m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47"/>
    <x v="47"/>
    <s v="Nomb. Definitivo"/>
    <x v="0"/>
    <s v="GANADOR DE QSM 7 DOCENTE DE EMPRENDIMIENTO Y GESTIÓN BGU"/>
    <s v="EMPRENDIMIENTO Y GESTIÓN BACHILLERATO GENERAL UNIFICADO (BGU)"/>
    <s v="Bachillerato_General_Unificado"/>
    <m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General_Unificado"/>
    <m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stalaciones_Equipos_y_Máquinas_Eléctricas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stalaciones_Equipos_y_Máquinas_Eléctricas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stalaciones_Equipos_y_Máquinas_Eléctricas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stalaciones_Equipos_y_Máquinas_Eléctricas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formática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formática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EMPRENDIMIENTO Y GESTIÓN BACHILLERATO GENERAL UNIFICADO (BGU)"/>
    <s v="Bachillerato_Técnico"/>
    <s v="FIP_Informática"/>
    <s v="Emprendimiento y Gest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s v="LENGUA Y LITERATURA BACHILLERATO GENERAL UNIFICADO (EGB DE 8VO A 3 RO BGU)"/>
    <s v="Bachillerato_Técnico"/>
    <s v="FIP_Instalaciones_Equipos_y_Máquinas_Eléctricas"/>
    <s v="Lengua y Litera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7"/>
    <x v="47"/>
    <s v="Nomb. Definitivo"/>
    <x v="0"/>
    <s v="GANADOR DE QSM 7 DOCENTE DE EMPRENDIMIENTO Y GESTIÓN BGU"/>
    <s v="LENGUA Y LITERATURA BACHILLERATO GENERAL UNIFICADO (EGB DE 8VO A 3 RO BGU)"/>
    <s v="Bachillerato_General_Unificado"/>
    <m/>
    <s v="Asignaturas optativ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LECTURA CRÍTICA"/>
  </r>
  <r>
    <n v="47"/>
    <x v="47"/>
    <s v="Nomb. Definitivo"/>
    <x v="0"/>
    <s v="GANADOR DE QSM 7 DOCENTE DE EMPRENDIMIENTO Y GESTIÓN BGU"/>
    <s v="EMPRENDIMIENTO Y GESTIÓN BACHILLERATO GENERAL UNIFICADO (BGU)"/>
    <s v="Bachillerato_General_Unificado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4"/>
    <x v="48"/>
    <s v="Nomb. Definitivo"/>
    <x v="0"/>
    <s v="GANADOR DE QSM 3 DOCENTE DE INFORMÁTICA"/>
    <s v="FIP_INFORMÁTICA"/>
    <s v="Bachillerato_Técnico"/>
    <s v="FIP_Informática"/>
    <s v="Programación y Bases de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5"/>
    <n v="9"/>
    <m/>
  </r>
  <r>
    <n v="24"/>
    <x v="48"/>
    <s v="Nomb. Definitivo"/>
    <x v="0"/>
    <s v="GANADOR DE QSM 3 DOCENTE DE INFORMÁTICA"/>
    <s v="FIP_INFORMÁTICA"/>
    <s v="Bachillerato_Técnico"/>
    <s v="FIP_Informática"/>
    <s v="Programación y Bases de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24"/>
    <x v="48"/>
    <s v="Nomb. Definitivo"/>
    <x v="0"/>
    <s v="GANADOR DE QSM 3 DOCENTE DE INFORMÁTICA"/>
    <s v="FIP_INFORMÁTICA"/>
    <s v="Bachillerato_Técnico"/>
    <s v="FIP_Informática"/>
    <s v="Sistemas Operativos y Re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4"/>
    <x v="48"/>
    <s v="Nomb. Definitivo"/>
    <x v="0"/>
    <s v="GANADOR DE QSM 3 DOCENTE DE INFORMÁTICA"/>
    <s v="FIP_INFORMÁTICA"/>
    <s v="Bachillerato_Técnico"/>
    <s v="FIP_Informática"/>
    <s v="Soporte Técni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s v="FIP_INFORMÁTICA"/>
    <s v="Bachillerato_Técnico"/>
    <s v="FIP_Informática"/>
    <s v="Diseño y Desarrollo WEB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24"/>
    <x v="48"/>
    <s v="Nomb. Definitivo"/>
    <x v="0"/>
    <s v="GANADOR DE QSM 3 DOCENTE DE INFORMÁTICA"/>
    <s v="FIP_INFORMÁTICA"/>
    <s v="Bachillerato_Técnico"/>
    <s v="FIP_Informática"/>
    <s v="Formación y Orientación Laboral - F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4"/>
    <x v="48"/>
    <s v="Nomb. Definitivo"/>
    <x v="0"/>
    <s v="GANADOR DE QSM 3 DOCENTE DE INFORMÁT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s v="FIP_INFORMÁTICA"/>
    <s v="Bachillerato_Técnico"/>
    <s v="FIP_Informática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3"/>
    <x v="49"/>
    <s v="Nomb. Definitivo"/>
    <x v="0"/>
    <s v="GANADOR DE QSM 7 DOCENTE DE INFORMÁTICA"/>
    <s v="FIP_INFORMÁTICA"/>
    <s v="Bachillerato_Técnico"/>
    <s v="FIP_Informática"/>
    <s v="Soporte Técni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33"/>
    <x v="49"/>
    <s v="Nomb. Definitivo"/>
    <x v="0"/>
    <s v="GANADOR DE QSM 7 DOCENTE DE INFORMÁTICA"/>
    <s v="FIP_INFORMÁTICA"/>
    <s v="Bachillerato_Técnico"/>
    <s v="FIP_Informática"/>
    <s v="Soporte Técni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s v="FIP_INFORMÁTICA"/>
    <s v="Bachillerato_Técnico"/>
    <s v="FIP_Informática"/>
    <s v="Programación y Bases de Dat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s v="FIP_INFORMÁTICA"/>
    <s v="Bachillerato_Técnico"/>
    <s v="FIP_Informática"/>
    <s v="Aplicaciones Ofimáticas Locales y en Líne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s v="FIP_INFORMÁTICA"/>
    <s v="Bachillerato_Técnico"/>
    <s v="FIP_Informática"/>
    <s v="Aplicaciones Ofimáticas Locales y en Líne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3"/>
    <x v="49"/>
    <s v="Nomb. Definitivo"/>
    <x v="0"/>
    <s v="GANADOR DE QSM 7 DOCENTE DE INFORMÁTICA"/>
    <s v="FIP_INFORMÁTICA"/>
    <s v="Bachillerato_Técnico"/>
    <s v="FIP_Informática"/>
    <s v="Diseño y Desarrollo WEB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s v="FIP_INFORMÁTICA"/>
    <s v="Bachillerato_Técnico"/>
    <s v="FIP_Informática"/>
    <s v="Sistemas Operativos y Re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s v="FIP_INFORMÁTICA"/>
    <s v="Bachillerato_Técnico"/>
    <s v="FIP_Informática"/>
    <s v="Sistemas Operativos y Re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s v="FIP_INFORMÁTICA"/>
    <s v="Bachillerato_Técnico"/>
    <s v="FIP_Informática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"/>
    <x v="50"/>
    <s v="Nomb. Definitivo"/>
    <x v="0"/>
    <s v="GANADOR DE QSM 6 DOCENTE EDUCACIÓN ARTÍSTICA Y ESTÉTICA 2D0 EGB A BGU"/>
    <s v="INGLÉS"/>
    <s v="Bachillerato_General_Unificado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5"/>
    <x v="50"/>
    <s v="Nomb. Definitivo"/>
    <x v="0"/>
    <s v="GANADOR DE QSM 6 DOCENTE EDUCACIÓN ARTÍSTICA Y ESTÉTICA 2D0 EGB A BGU"/>
    <s v="INGLÉS"/>
    <s v="Bachillerato_General_Unificado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stalaciones_Equipos_y_Máquinas_Eléctricas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stalaciones_Equipos_y_Máquinas_Eléctricas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stalaciones_Equipos_y_Máquinas_Eléctricas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stalaciones_Equipos_y_Máquinas_Eléctricas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"/>
    <x v="50"/>
    <s v="Nomb. Definitivo"/>
    <x v="0"/>
    <s v="GANADOR DE QSM 6 DOCENTE EDUCACIÓN ARTÍSTICA Y ESTÉTICA 2D0 EGB A BGU"/>
    <s v="INGLÉS"/>
    <s v="Bachillerato_Técnico"/>
    <s v="FIP_Informática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formática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s v="INGLÉS"/>
    <s v="Bachillerato_Técnico"/>
    <s v="FIP_Informática"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"/>
    <x v="50"/>
    <s v="Nomb. Definitivo"/>
    <x v="0"/>
    <s v="GANADOR DE QSM 6 DOCENTE EDUCACIÓN ARTÍSTICA Y ESTÉTICA 2D0 EGB A BGU"/>
    <s v="INGLÉS"/>
    <s v="Bachillerato_Técnico"/>
    <s v="FIP_Informática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s v="INGLÉS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n v="2"/>
    <m/>
    <n v="3"/>
    <n v="2"/>
    <n v="7"/>
    <m/>
  </r>
  <r>
    <n v="8"/>
    <x v="52"/>
    <s v="Nomb. Definitivo"/>
    <x v="0"/>
    <s v="GANADOR DE QSM 4 DOCENTE D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Superior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Bachillerato_General_Unificado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s v="INGLÉS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Elemental"/>
    <m/>
    <s v="Inglés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20"/>
    <x v="53"/>
    <s v="Contrato"/>
    <x v="0"/>
    <s v="CONTRATO OCACIONAL 2023 DOCENTE  DE INGLÉS"/>
    <s v="INGLÉS"/>
    <s v="Educación_General_Básica_Elemental"/>
    <m/>
    <s v="Inglés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Media"/>
    <m/>
    <s v="Inglés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Elemental"/>
    <m/>
    <s v="Inglés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s v="INGLÉS"/>
    <s v="Educación_General_Básica_Superior"/>
    <m/>
    <s v="Animación a la lectur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Preparatoria"/>
    <m/>
    <s v="Educación Física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n v="2"/>
    <m/>
    <n v="2"/>
    <n v="2"/>
    <n v="6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Preparatoria"/>
    <m/>
    <s v="Educación Física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Preparatoria"/>
    <m/>
    <s v="Educación Física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s v="EDUCACIÓN FÍSICA 2º EGB A BGU"/>
    <s v="Educación_General_Básica_Elemental"/>
    <m/>
    <s v="Educación Física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n v="2"/>
    <m/>
    <n v="2"/>
    <n v="2"/>
    <n v="6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Media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43"/>
    <x v="57"/>
    <s v="Nomb. Definitivo"/>
    <x v="0"/>
    <s v="GANADOR DE QSM 4 DOCENTE EDUCACIÓN FÍSICA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Educación_General_Básica_Superior"/>
    <m/>
    <s v="Orientación vocacional y profes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3"/>
    <x v="57"/>
    <s v="Nomb. Definitivo"/>
    <x v="0"/>
    <s v="GANADOR DE QSM 4 DOCENTE EDUCACIÓN FÍSICA"/>
    <s v="EDUCACIÓN FÍSICA 2º EGB A BGU"/>
    <s v="Educación_General_Básica_Superior"/>
    <m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3"/>
    <x v="57"/>
    <s v="Nomb. Definitivo"/>
    <x v="0"/>
    <s v="GANADOR DE QSM 4 DOCENTE EDUCACIÓN FÍSICA"/>
    <s v="EDUCACIÓN FÍSICA 2º EGB A BGU"/>
    <s v="Bachillerato_General_Unificado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General_Unificado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General_Unificado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formática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formática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formática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stalaciones_Equipos_y_Máquinas_Eléctricas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s v="EDUCACIÓN FÍSICA 2º EGB A BGU"/>
    <s v="Bachillerato_Técnico"/>
    <s v="FIP_Instalaciones_Equipos_y_Máquinas_Eléctricas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s v="DIRECTIVO"/>
    <s v="Directivo"/>
    <m/>
    <s v="Inspector Gene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6"/>
    <m/>
    <m/>
    <n v="0"/>
    <m/>
    <n v="36"/>
    <m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Eléctricas de Interi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m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Eléctricas de Interi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Automatismos y Tableros Eléctric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Automatizadas  Eléctr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s v="GRUPO 1"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de Enlace y Centros de Transformac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0"/>
    <x v="59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GRUPO 2"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Instalaciones Automatizadas  Eléctr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n v="5"/>
    <n v="10"/>
    <s v="GRUPO 2"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s v="GRUPO 2"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GRUPO 1"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Automatismos y Tableros Eléctric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9"/>
    <x v="60"/>
    <s v="Nomb. Definitivo"/>
    <x v="0"/>
    <s v="NOMBRAMIENTO DEFINITIVO DESDE 2001 DOCENTE DE ELECTRICIDAD"/>
    <s v="EDUCACIÓN FÍSICA 2º EGB A BGU"/>
    <s v="Bachillerato_Técnico"/>
    <s v="FIP_Instalaciones_Equipos_y_Máquinas_Eléctricas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9"/>
    <x v="60"/>
    <s v="Nomb. Definitivo"/>
    <x v="0"/>
    <s v="NOMBRAMIENTO DEFINITIVO DESDE 2001 DOCENTE DE ELECTRICIDAD"/>
    <s v="EDUCACIÓN FÍSICA 2º EGB A BGU"/>
    <s v="Bachillerato_Técnico"/>
    <s v="FIP_Instalaciones_Equipos_y_Máquinas_Eléctricas"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Formación y Orientación Laboral - F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9"/>
    <x v="60"/>
    <s v="Nomb. Definitivo"/>
    <x v="0"/>
    <s v="NOMBRAMIENTO DEFINITIVO DESDE 2001 DOCENTE DE ELECTRICIDAD"/>
    <s v="FIP_INSTALACIONES_EQUIPOS_Y_MÁQUINAS_ELÉCTRICAS"/>
    <s v="Bachillerato_Técnico"/>
    <s v="FIP_Instalaciones_Equipos_y_Máquinas_Eléctricas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ón de Servicios Especiales en Edifici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s v="GRUPO 2"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de Enlace y Centros de Transformació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Mantenimiento  de Máquinas Eléctr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Eléctricas de Interi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Instalaciones Eléctricas de Interi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4"/>
    <x v="61"/>
    <s v="Nomb. Definitivo"/>
    <x v="0"/>
    <s v="TRASPASO DE PARTIDA POR SECTORIZACIÓN 2020 DOCENTE DE ELECTRICIDAD Y ELECTRÓNICA "/>
    <s v="FIP_INSTALACIONES_EQUIPOS_Y_MÁQUINAS_ELÉCTRICAS"/>
    <s v="Bachillerato_Técnico"/>
    <s v="FIP_Instalaciones_Equipos_y_Máquinas_Eléctricas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3"/>
    <x v="62"/>
    <s v="Contrato"/>
    <x v="0"/>
    <s v="NOMBRAMIENTO PROVISIONAL  DESDE EL AÑO 2018 DOCENTE FIP ELECTRÓNICA DE CONSUMO"/>
    <s v="FIP_INSTALACIONES_EQUIPOS_Y_MÁQUINAS_ELÉCTRICAS"/>
    <s v="Bachillerato_Técnico"/>
    <s v="FIP_Instalaciones_Equipos_y_Máquinas_Eléctricas"/>
    <s v="Instalación de Servicios Especiales en Edificio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s v="GRUPO 1"/>
  </r>
  <r>
    <n v="13"/>
    <x v="62"/>
    <s v="Contrato"/>
    <x v="0"/>
    <s v="NOMBRAMIENTO PROVISIONAL  DESDE EL AÑO 2018 DOCENTE FIP ELECTRÓNICA DE CONSUMO"/>
    <s v="FIP_INSTALACIONES_EQUIPOS_Y_MÁQUINAS_ELÉCTRICAS"/>
    <s v="Bachillerato_Técnico"/>
    <s v="FIP_Instalaciones_Equipos_y_Máquinas_Eléctricas"/>
    <s v="Mantenimiento  de Máquinas Eléctr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3"/>
    <x v="62"/>
    <s v="Contrato"/>
    <x v="0"/>
    <s v="NOMBRAMIENTO PROVISIONAL  DESDE EL AÑO 2018 DOCENTE FIP ELECTRÓNICA DE CONSUMO"/>
    <s v="FIP_INSTALACIONES_EQUIPOS_Y_MÁQUINAS_ELÉCTRICAS"/>
    <s v="Bachillerato_Técnico"/>
    <s v="FIP_Instalaciones_Equipos_y_Máquinas_Eléctricas"/>
    <s v="Formación y Orientación Laboral - F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3"/>
    <x v="62"/>
    <s v="Contrato"/>
    <x v="0"/>
    <s v="NOMBRAMIENTO PROVISIONAL  DESDE EL AÑO 2018 DOCENTE FIP ELECTRÓNICA DE CONSUMO"/>
    <s v="FÍSICA BACHILLERATO GENERAL UNIFICADO (BGU)"/>
    <s v="Bachillerato_General_Unificado"/>
    <m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3"/>
    <x v="62"/>
    <s v="Contrato"/>
    <x v="0"/>
    <s v="NOMBRAMIENTO PROVISIONAL  DESDE EL AÑO 2018 DOCENTE FIP ELECTRÓNICA DE CONSUMO"/>
    <s v="FÍSICA BACHILLERATO GENERAL UNIFICADO (BGU)"/>
    <s v="Bachillerato_Técnico"/>
    <s v="FIP_Informática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FÍSICA BACHILLERATO GENERAL UNIFICADO (BGU)"/>
    <s v="Bachillerato_Técnico"/>
    <s v="FIP_Instalaciones_Equipos_y_Máquinas_Eléctricas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FÍSICA BACHILLERATO GENERAL UNIFICADO (BGU)"/>
    <s v="Bachillerato_Técnico"/>
    <s v="FIP_Instalaciones_Equipos_y_Máquinas_Eléctricas"/>
    <s v="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EDUCACIÓN ARTÍSTICA Y ESTÉTICA 2º EGB A BGU"/>
    <s v="Educación_General_Básica_Superior"/>
    <m/>
    <s v="Educación Cultural y Artíst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EDUCACIÓN FÍSICA 2º EGB A BGU"/>
    <s v="Educación_General_Básica_Superior"/>
    <m/>
    <s v="Educación Físic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s v="FIP_INSTALACIONES_EQUIPOS_Y_MÁQUINAS_ELÉCTRICAS"/>
    <s v="Bachillerato_Técnico"/>
    <s v="FIP_Instalaciones_Equipos_y_Máquinas_Eléctricas"/>
    <s v="Acompañamiento integral en el au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8"/>
    <x v="63"/>
    <s v="Contrato"/>
    <x v="0"/>
    <s v="CONTRATO OCACIONAL 2023 DOCENTE  DE IEME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48"/>
    <x v="63"/>
    <s v="Contrato"/>
    <x v="0"/>
    <s v="CONTRATO OCACIONAL 2023 DOCENTE  DE IEME"/>
    <s v="FIP_INSTALACIONES_EQUIPOS_Y_MÁQUINAS_ELÉCTRICAS"/>
    <s v="Bachillerato_Técnico"/>
    <s v="FIP_Instalaciones_Equipos_y_Máquinas_Eléctricas"/>
    <s v="Electrotecni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s v="GRUPO 1"/>
  </r>
  <r>
    <n v="48"/>
    <x v="63"/>
    <s v="Contrato"/>
    <x v="0"/>
    <s v="CONTRATO OCACIONAL 2023 DOCENTE  DE IEME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n v="4"/>
    <n v="6"/>
    <m/>
    <n v="10"/>
    <s v="TICS"/>
  </r>
  <r>
    <n v="48"/>
    <x v="63"/>
    <s v="Contrato"/>
    <x v="0"/>
    <s v="CONTRATO OCACIONAL 2023 DOCENTE  DE IEME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48"/>
    <x v="63"/>
    <s v="Contrato"/>
    <x v="0"/>
    <s v="CONTRATO OCACIONAL 2023 DOCENTE  DE IEME"/>
    <s v="MATEMÁTICA EDUCACIÓN GENERAL BÁSICA (EGB DE 8VO A 3 RO BGU)"/>
    <s v="Educación_General_Básica_Superior"/>
    <m/>
    <s v="Matemática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5"/>
    <x v="64"/>
    <s v="Nomb. Definitivo"/>
    <x v="0"/>
    <s v="NOMBRAMIENTO DEFINITIVO DESDE 1993 DOCENTE PARVULARIA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m/>
    <m/>
    <m/>
    <n v="0"/>
    <m/>
    <n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6">
  <r>
    <n v="25"/>
    <x v="0"/>
    <s v="Nomb. Definitivo"/>
    <x v="0"/>
    <s v="GANADOR DE QSM 5 DOCENTE DE INICIAL 2 (DE 3 A 6 AÑOS) Y SUBNIVEL PREPARATORIA (1RO DE EGB)"/>
    <x v="0"/>
    <x v="0"/>
    <m/>
    <s v="Currículo Integrado por ámbitos de aprendizaje"/>
    <m/>
    <x v="0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8"/>
    <x v="1"/>
    <s v="Nomb. Definitivo"/>
    <x v="0"/>
    <s v="NOMBRAMIENTO DEFINITIVO DESDE 2014 DOCENTE DE EDUCACIÓN INICIAL"/>
    <x v="0"/>
    <x v="0"/>
    <m/>
    <s v="Currículo Integrado por ámbitos de aprendizaje"/>
    <m/>
    <x v="0"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2"/>
    <x v="2"/>
    <s v="Nomb. Definitivo"/>
    <x v="0"/>
    <s v="NOMBRAMIENTO DEFINITIVO DESDE 2014 DOCENTE EDUCACIÓN INICIAL"/>
    <x v="0"/>
    <x v="0"/>
    <m/>
    <s v="Currículo Integrado por ámbitos de aprendizaje"/>
    <m/>
    <x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30"/>
    <x v="3"/>
    <s v="Nomb. Definitivo"/>
    <x v="0"/>
    <s v="NOMBRAMIENTO DEFINITIVO DESDE 2014 DOCENTE EDUCACIÓN INICIAL"/>
    <x v="0"/>
    <x v="0"/>
    <m/>
    <s v="Currículo Integrado por ámbitos de aprendizaje"/>
    <m/>
    <x v="0"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51"/>
    <x v="4"/>
    <s v="Nomb. Definitivo"/>
    <x v="0"/>
    <s v="NOMBRAMIENTO DEFINITIVO DESDE EL 2012 DOCENTE INICIAL"/>
    <x v="0"/>
    <x v="0"/>
    <m/>
    <s v="Currículo Integrado por ámbitos de aprendizaje"/>
    <m/>
    <x v="0"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49"/>
    <x v="5"/>
    <s v="Contrato"/>
    <x v="0"/>
    <s v="CONTRATO OCACIONAL 2023 DOCENTE  DE EGB 2DO A 7MO"/>
    <x v="0"/>
    <x v="0"/>
    <m/>
    <s v="Currículo Integrado por ámbitos de aprendizaje"/>
    <m/>
    <x v="0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6"/>
    <x v="6"/>
    <s v="Contrato"/>
    <x v="0"/>
    <s v="CONTRATO OCACIONAL 2023 DOCENTE  DE EGB 2DO A 7MO"/>
    <x v="0"/>
    <x v="1"/>
    <m/>
    <s v="Currículo Integrado por ámbitos de aprendizaje"/>
    <m/>
    <x v="0"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17"/>
    <x v="7"/>
    <s v="Nomb. Definitivo"/>
    <x v="0"/>
    <s v="TRASPASO DE PARTIDA 2014 DOCENTE DE EGB 2DO A 7MO"/>
    <x v="0"/>
    <x v="1"/>
    <m/>
    <s v="Currículo Integrado por ámbitos de aprendizaje"/>
    <m/>
    <x v="0"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21"/>
    <x v="8"/>
    <s v="Contrato"/>
    <x v="0"/>
    <s v="CONTRATO OCACIONAL 2023 DOCENTE  DE EDUCACIÓN INICIAL"/>
    <x v="0"/>
    <x v="1"/>
    <m/>
    <s v="Currículo Integrado por ámbitos de aprendizaje"/>
    <m/>
    <x v="0"/>
    <m/>
    <m/>
    <m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m/>
    <m/>
    <m/>
    <m/>
    <n v="0"/>
    <m/>
    <m/>
    <m/>
    <m/>
    <m/>
    <m/>
    <n v="0"/>
    <m/>
    <m/>
    <m/>
    <n v="25"/>
    <n v="5"/>
    <n v="30"/>
    <m/>
  </r>
  <r>
    <n v="34"/>
    <x v="9"/>
    <s v="Contrato"/>
    <x v="0"/>
    <s v="CONTRATO OCACIONAL 2023 DOCENTE  DE EGB 2DO A 7MO"/>
    <x v="1"/>
    <x v="2"/>
    <m/>
    <s v="Docente Generalista"/>
    <m/>
    <x v="0"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4"/>
    <x v="9"/>
    <s v="Contrato"/>
    <x v="0"/>
    <s v="CONTRATO OCACIONAL 2023 DOCENTE  DE EGB 2DO A 7MO"/>
    <x v="1"/>
    <x v="2"/>
    <m/>
    <s v="Educación Cultural y Artística"/>
    <m/>
    <x v="0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4"/>
    <x v="9"/>
    <s v="Contrato"/>
    <x v="0"/>
    <s v="CONTRATO OCACIONAL 2023 DOCENTE  DE EGB 2DO A 7MO"/>
    <x v="1"/>
    <x v="2"/>
    <m/>
    <s v="Acompañamiento integral en el aula"/>
    <m/>
    <x v="0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4"/>
    <x v="9"/>
    <s v="Contrato"/>
    <x v="0"/>
    <s v="CONTRATO OCACIONAL 2023 DOCENTE  DE EGB 2DO A 7MO"/>
    <x v="1"/>
    <x v="2"/>
    <m/>
    <s v="Animación a la lectura"/>
    <m/>
    <x v="0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0"/>
    <x v="10"/>
    <s v="Nomb. Provisional"/>
    <x v="0"/>
    <s v="NOMBRAMIENTO PROVISIONAL  DESDE EL AÑO 2016 DOCENTE AULA"/>
    <x v="1"/>
    <x v="2"/>
    <m/>
    <s v="Docente Generalista"/>
    <m/>
    <x v="0"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0"/>
    <x v="10"/>
    <s v="Nomb. Provisional"/>
    <x v="0"/>
    <s v="NOMBRAMIENTO PROVISIONAL  DESDE EL AÑO 2016 DOCENTE AULA"/>
    <x v="1"/>
    <x v="2"/>
    <m/>
    <s v="Educación Cultural y Artística"/>
    <m/>
    <x v="0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0"/>
    <x v="10"/>
    <s v="Nomb. Provisional"/>
    <x v="0"/>
    <s v="NOMBRAMIENTO PROVISIONAL  DESDE EL AÑO 2016 DOCENTE AULA"/>
    <x v="1"/>
    <x v="2"/>
    <m/>
    <s v="Acompañamiento integral en el aula"/>
    <m/>
    <x v="0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0"/>
    <x v="10"/>
    <s v="Nomb. Provisional"/>
    <x v="0"/>
    <s v="NOMBRAMIENTO PROVISIONAL  DESDE EL AÑO 2016 DOCENTE AULA"/>
    <x v="1"/>
    <x v="2"/>
    <m/>
    <s v="Animación a la lectura"/>
    <m/>
    <x v="0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1"/>
    <x v="11"/>
    <s v="Contrato"/>
    <x v="0"/>
    <s v="CONTRATO OCACIONAL 2023 DOCENTE  DE EGB 2DO A 7MO"/>
    <x v="1"/>
    <x v="2"/>
    <m/>
    <s v="Docente Generalista"/>
    <m/>
    <x v="0"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1"/>
    <x v="11"/>
    <s v="Contrato"/>
    <x v="0"/>
    <s v="CONTRATO OCACIONAL 2023 DOCENTE  DE EGB 2DO A 7MO"/>
    <x v="1"/>
    <x v="2"/>
    <m/>
    <s v="Educación Cultural y Artística"/>
    <m/>
    <x v="0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1"/>
    <x v="11"/>
    <s v="Contrato"/>
    <x v="0"/>
    <s v="CONTRATO OCACIONAL 2023 DOCENTE  DE EGB 2DO A 7MO"/>
    <x v="1"/>
    <x v="2"/>
    <m/>
    <s v="Acompañamiento integral en el aula"/>
    <m/>
    <x v="0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1"/>
    <x v="11"/>
    <s v="Contrato"/>
    <x v="0"/>
    <s v="CONTRATO OCACIONAL 2023 DOCENTE  DE EGB 2DO A 7MO"/>
    <x v="1"/>
    <x v="2"/>
    <m/>
    <s v="Animación a la lectura"/>
    <m/>
    <x v="0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7"/>
    <x v="12"/>
    <s v="Contrato"/>
    <x v="0"/>
    <s v="CONTRATO OCACIONAL 2022 DOCENTE  DE EGB 2DO A 7MO"/>
    <x v="1"/>
    <x v="2"/>
    <m/>
    <s v="Docente Generalista"/>
    <m/>
    <x v="0"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7"/>
    <x v="12"/>
    <s v="Contrato"/>
    <x v="0"/>
    <s v="CONTRATO OCACIONAL 2022 DOCENTE  DE EGB 2DO A 7MO"/>
    <x v="1"/>
    <x v="2"/>
    <m/>
    <s v="Educación Cultural y Artística"/>
    <m/>
    <x v="0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7"/>
    <x v="12"/>
    <s v="Contrato"/>
    <x v="0"/>
    <s v="CONTRATO OCACIONAL 2022 DOCENTE  DE EGB 2DO A 7MO"/>
    <x v="1"/>
    <x v="2"/>
    <m/>
    <s v="Acompañamiento integral en el aula"/>
    <m/>
    <x v="0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7"/>
    <x v="12"/>
    <s v="Contrato"/>
    <x v="0"/>
    <s v="CONTRATO OCACIONAL 2022 DOCENTE  DE EGB 2DO A 7MO"/>
    <x v="1"/>
    <x v="2"/>
    <m/>
    <s v="Animación a la lectura"/>
    <m/>
    <x v="0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4"/>
    <x v="13"/>
    <s v="Nomb. Provisional"/>
    <x v="0"/>
    <s v="CONTRATO OCACIONAL 2023 DOCENTE  DE EGB 2DO A 7MO"/>
    <x v="1"/>
    <x v="2"/>
    <m/>
    <s v="Docente Generalista"/>
    <m/>
    <x v="0"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4"/>
    <x v="13"/>
    <s v="Nomb. Provisional"/>
    <x v="0"/>
    <s v="CONTRATO OCACIONAL 2023 DOCENTE  DE EGB 2DO A 7MO"/>
    <x v="1"/>
    <x v="2"/>
    <m/>
    <s v="Educación Cultural y Artística"/>
    <m/>
    <x v="0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4"/>
    <x v="13"/>
    <s v="Nomb. Provisional"/>
    <x v="0"/>
    <s v="CONTRATO OCACIONAL 2023 DOCENTE  DE EGB 2DO A 7MO"/>
    <x v="1"/>
    <x v="2"/>
    <m/>
    <s v="Acompañamiento integral en el aula"/>
    <m/>
    <x v="0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4"/>
    <x v="13"/>
    <s v="Nomb. Provisional"/>
    <x v="0"/>
    <s v="CONTRATO OCACIONAL 2023 DOCENTE  DE EGB 2DO A 7MO"/>
    <x v="1"/>
    <x v="2"/>
    <m/>
    <s v="Animación a la lectura"/>
    <m/>
    <x v="0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"/>
    <x v="14"/>
    <s v="Nomb. Provisional"/>
    <x v="0"/>
    <s v="NOMBRAMIENTO PROVISIONAL  DESDE EL AÑO 2017 DOCENTE AULA"/>
    <x v="1"/>
    <x v="2"/>
    <m/>
    <s v="Docente Generalista"/>
    <m/>
    <x v="0"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2"/>
    <x v="14"/>
    <s v="Nomb. Provisional"/>
    <x v="0"/>
    <s v="NOMBRAMIENTO PROVISIONAL  DESDE EL AÑO 2017 DOCENTE AULA"/>
    <x v="1"/>
    <x v="2"/>
    <m/>
    <s v="Educación Cultural y Artística"/>
    <m/>
    <x v="0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"/>
    <x v="14"/>
    <s v="Nomb. Provisional"/>
    <x v="0"/>
    <s v="NOMBRAMIENTO PROVISIONAL  DESDE EL AÑO 2017 DOCENTE AULA"/>
    <x v="1"/>
    <x v="2"/>
    <m/>
    <s v="Acompañamiento integral en el aula"/>
    <m/>
    <x v="0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"/>
    <x v="14"/>
    <s v="Nomb. Provisional"/>
    <x v="0"/>
    <s v="NOMBRAMIENTO PROVISIONAL  DESDE EL AÑO 2017 DOCENTE AULA"/>
    <x v="1"/>
    <x v="2"/>
    <m/>
    <s v="Animación a la lectura"/>
    <m/>
    <x v="0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8"/>
    <x v="15"/>
    <s v="Nomb. Definitivo"/>
    <x v="0"/>
    <s v="NOMBRAMIENTO DEFINITIVO DESDE 1996 DOCENTE DE EGB 2DO A 7MO"/>
    <x v="1"/>
    <x v="2"/>
    <m/>
    <s v="Docente Generalista"/>
    <m/>
    <x v="0"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8"/>
    <x v="15"/>
    <s v="Nomb. Definitivo"/>
    <x v="0"/>
    <s v="NOMBRAMIENTO DEFINITIVO DESDE 1996 DOCENTE DE EGB 2DO A 7MO"/>
    <x v="1"/>
    <x v="2"/>
    <m/>
    <s v="Educación Cultural y Artística"/>
    <m/>
    <x v="0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8"/>
    <x v="15"/>
    <s v="Nomb. Definitivo"/>
    <x v="0"/>
    <s v="NOMBRAMIENTO DEFINITIVO DESDE 1996 DOCENTE DE EGB 2DO A 7MO"/>
    <x v="1"/>
    <x v="2"/>
    <m/>
    <s v="Acompañamiento integral en el aula"/>
    <m/>
    <x v="0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8"/>
    <x v="15"/>
    <s v="Nomb. Definitivo"/>
    <x v="0"/>
    <s v="NOMBRAMIENTO DEFINITIVO DESDE 1996 DOCENTE DE EGB 2DO A 7MO"/>
    <x v="1"/>
    <x v="2"/>
    <m/>
    <s v="Animación a la lectura"/>
    <m/>
    <x v="0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6"/>
    <x v="16"/>
    <s v="Nomb. Definitivo"/>
    <x v="0"/>
    <s v="NOMBRAMIENTO DEFINITIVO DESDE 1990 DOCENTE DE 2DO A 7MO EGB"/>
    <x v="1"/>
    <x v="2"/>
    <m/>
    <s v="Docente Generalista"/>
    <m/>
    <x v="0"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6"/>
    <x v="16"/>
    <s v="Nomb. Definitivo"/>
    <x v="0"/>
    <s v="NOMBRAMIENTO DEFINITIVO DESDE 1990 DOCENTE DE 2DO A 7MO EGB"/>
    <x v="1"/>
    <x v="2"/>
    <m/>
    <s v="Educación Cultural y Artística"/>
    <m/>
    <x v="0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6"/>
    <x v="16"/>
    <s v="Nomb. Definitivo"/>
    <x v="0"/>
    <s v="NOMBRAMIENTO DEFINITIVO DESDE 1990 DOCENTE DE 2DO A 7MO EGB"/>
    <x v="1"/>
    <x v="2"/>
    <m/>
    <s v="Acompañamiento integral en el aula"/>
    <m/>
    <x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6"/>
    <x v="16"/>
    <s v="Nomb. Definitivo"/>
    <x v="0"/>
    <s v="NOMBRAMIENTO DEFINITIVO DESDE 1990 DOCENTE DE 2DO A 7MO EGB"/>
    <x v="1"/>
    <x v="2"/>
    <m/>
    <s v="Animación a la lectura"/>
    <m/>
    <x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7"/>
    <x v="17"/>
    <s v="Nomb. Definitivo"/>
    <x v="0"/>
    <s v="TRASPASO DE PARTIDA POR SECTORIZACIÓN 2021 DOCENTE DE EGB DE 2DO A  7MO"/>
    <x v="1"/>
    <x v="2"/>
    <m/>
    <s v="Docente Generalista"/>
    <m/>
    <x v="0"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37"/>
    <x v="17"/>
    <s v="Nomb. Definitivo"/>
    <x v="0"/>
    <s v="TRASPASO DE PARTIDA POR SECTORIZACIÓN 2021 DOCENTE DE EGB DE 2DO A  7MO"/>
    <x v="1"/>
    <x v="2"/>
    <m/>
    <s v="Educación Cultural y Artística"/>
    <m/>
    <x v="0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7"/>
    <x v="17"/>
    <s v="Nomb. Definitivo"/>
    <x v="0"/>
    <s v="TRASPASO DE PARTIDA POR SECTORIZACIÓN 2021 DOCENTE DE EGB DE 2DO A  7MO"/>
    <x v="1"/>
    <x v="2"/>
    <m/>
    <s v="Acompañamiento integral en el aula"/>
    <m/>
    <x v="0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7"/>
    <x v="17"/>
    <s v="Nomb. Definitivo"/>
    <x v="0"/>
    <s v="TRASPASO DE PARTIDA POR SECTORIZACIÓN 2021 DOCENTE DE EGB DE 2DO A  7MO"/>
    <x v="1"/>
    <x v="2"/>
    <m/>
    <s v="Animación a la lectura"/>
    <m/>
    <x v="0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4"/>
    <x v="18"/>
    <s v="Contrato"/>
    <x v="0"/>
    <s v="CONTRATO OCACIONAL 2023 DOCENTE  DE EDUCACIÓN ARTÍSTICA Y ESTÉTICA 2DOEGB A BGU"/>
    <x v="1"/>
    <x v="2"/>
    <m/>
    <s v="Docente Generalista"/>
    <m/>
    <x v="0"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4"/>
    <x v="18"/>
    <s v="Contrato"/>
    <x v="0"/>
    <s v="CONTRATO OCACIONAL 2023 DOCENTE  DE EDUCACIÓN ARTÍSTICA Y ESTÉTICA 2DOEGB A BGU"/>
    <x v="1"/>
    <x v="2"/>
    <m/>
    <s v="Educación Cultural y Artística"/>
    <m/>
    <x v="0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4"/>
    <x v="18"/>
    <s v="Contrato"/>
    <x v="0"/>
    <s v="CONTRATO OCACIONAL 2023 DOCENTE  DE EDUCACIÓN ARTÍSTICA Y ESTÉTICA 2DOEGB A BGU"/>
    <x v="1"/>
    <x v="2"/>
    <m/>
    <s v="Acompañamiento integral en el aula"/>
    <m/>
    <x v="0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4"/>
    <x v="18"/>
    <s v="Contrato"/>
    <x v="0"/>
    <s v="CONTRATO OCACIONAL 2023 DOCENTE  DE EDUCACIÓN ARTÍSTICA Y ESTÉTICA 2DOEGB A BGU"/>
    <x v="1"/>
    <x v="2"/>
    <m/>
    <s v="Animación a la lectura"/>
    <m/>
    <x v="0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8"/>
    <x v="19"/>
    <s v="Contrato"/>
    <x v="0"/>
    <s v="CONTRATO OCACIONAL 2023 DOCENTE  DE EGB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n v="2"/>
    <m/>
    <n v="20"/>
    <n v="3"/>
    <n v="25"/>
    <m/>
  </r>
  <r>
    <n v="38"/>
    <x v="19"/>
    <s v="Contrato"/>
    <x v="0"/>
    <s v="CONTRATO OCACIONAL 2023 DOCENTE  DE EGB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8"/>
    <x v="19"/>
    <s v="Contrato"/>
    <x v="0"/>
    <s v="CONTRATO OCACIONAL 2023 DOCENTE  DE EGB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8"/>
    <x v="19"/>
    <s v="Contrato"/>
    <x v="0"/>
    <s v="CONTRATO OCACIONAL 2023 DOCENTE  DE EGB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4"/>
    <x v="20"/>
    <s v="Nomb. Definitivo"/>
    <x v="0"/>
    <s v="GANADOR DE QSM 6 DOCENTE DE EGB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4"/>
    <x v="20"/>
    <s v="Nomb. Definitivo"/>
    <x v="0"/>
    <s v="GANADOR DE QSM 6 DOCENTE DE EGB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4"/>
    <x v="20"/>
    <s v="Nomb. Definitivo"/>
    <x v="0"/>
    <s v="GANADOR DE QSM 6 DOCENTE DE EGB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4"/>
    <x v="20"/>
    <s v="Nomb. Definitivo"/>
    <x v="0"/>
    <s v="GANADOR DE QSM 6 DOCENTE DE EGB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6"/>
    <x v="21"/>
    <s v="Nomb. Definitivo"/>
    <x v="0"/>
    <s v="GANADOR DE QSM 3 DOCENTE DE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n v="5"/>
    <n v="20"/>
    <m/>
    <n v="25"/>
    <s v="SUB INSPECCION"/>
  </r>
  <r>
    <n v="56"/>
    <x v="21"/>
    <s v="Nomb. Definitivo"/>
    <x v="0"/>
    <s v="GANADOR DE QSM 3 DOCENTE DE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6"/>
    <x v="21"/>
    <s v="Nomb. Definitivo"/>
    <x v="0"/>
    <s v="GANADOR DE QSM 3 DOCENTE DE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6"/>
    <x v="21"/>
    <s v="Nomb. Definitivo"/>
    <x v="0"/>
    <s v="GANADOR DE QSM 3 DOCENTE DE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2"/>
    <x v="22"/>
    <s v="Contrato"/>
    <x v="0"/>
    <s v="CONTRATO OCACIONAL 2023 DOCENTE  DE EGB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42"/>
    <x v="22"/>
    <s v="Contrato"/>
    <x v="0"/>
    <s v="CONTRATO OCACIONAL 2023 DOCENTE  DE EGB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2"/>
    <x v="22"/>
    <s v="Contrato"/>
    <x v="0"/>
    <s v="CONTRATO OCACIONAL 2023 DOCENTE  DE EGB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2"/>
    <x v="22"/>
    <s v="Contrato"/>
    <x v="0"/>
    <s v="CONTRATO OCACIONAL 2023 DOCENTE  DE EGB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8"/>
    <x v="23"/>
    <s v="Nomb. Provisional"/>
    <x v="0"/>
    <s v="CONTRATO OCACIONAL 2022 DOCENTE  DE EGB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58"/>
    <x v="23"/>
    <s v="Nomb. Provisional"/>
    <x v="0"/>
    <s v="CONTRATO OCACIONAL 2022 DOCENTE  DE EGB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8"/>
    <x v="23"/>
    <s v="Nomb. Provisional"/>
    <x v="0"/>
    <s v="CONTRATO OCACIONAL 2022 DOCENTE  DE EGB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8"/>
    <x v="23"/>
    <s v="Nomb. Provisional"/>
    <x v="0"/>
    <s v="CONTRATO OCACIONAL 2022 DOCENTE  DE EGB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"/>
    <x v="24"/>
    <s v="Nomb. Definitivo"/>
    <x v="0"/>
    <s v="GANADOR DE QSM 7 DOCENTE DE EGB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1"/>
    <x v="24"/>
    <s v="Nomb. Definitivo"/>
    <x v="0"/>
    <s v="GANADOR DE QSM 7 DOCENTE DE EGB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"/>
    <x v="24"/>
    <s v="Nomb. Definitivo"/>
    <x v="0"/>
    <s v="GANADOR DE QSM 7 DOCENTE DE EGB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"/>
    <x v="24"/>
    <s v="Nomb. Definitivo"/>
    <x v="0"/>
    <s v="GANADOR DE QSM 7 DOCENTE DE EGB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0"/>
    <x v="25"/>
    <s v="Nomb. Definitivo"/>
    <x v="0"/>
    <s v="GANADOR DE QSM 6 DOCENTE DE EGB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60"/>
    <x v="25"/>
    <s v="Nomb. Definitivo"/>
    <x v="0"/>
    <s v="GANADOR DE QSM 6 DOCENTE DE EGB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0"/>
    <x v="25"/>
    <s v="Nomb. Definitivo"/>
    <x v="0"/>
    <s v="GANADOR DE QSM 6 DOCENTE DE EGB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0"/>
    <x v="25"/>
    <s v="Nomb. Definitivo"/>
    <x v="0"/>
    <s v="GANADOR DE QSM 6 DOCENTE DE EGB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4"/>
    <x v="26"/>
    <s v="Contrato"/>
    <x v="0"/>
    <s v="CONTRATO OCACIONAL 2023 DOCENTE  DE EGB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m/>
    <m/>
    <n v="20"/>
    <n v="5"/>
    <n v="25"/>
    <m/>
  </r>
  <r>
    <n v="64"/>
    <x v="26"/>
    <s v="Contrato"/>
    <x v="0"/>
    <s v="CONTRATO OCACIONAL 2023 DOCENTE  DE EGB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4"/>
    <x v="26"/>
    <s v="Contrato"/>
    <x v="0"/>
    <s v="CONTRATO OCACIONAL 2023 DOCENTE  DE EGB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4"/>
    <x v="26"/>
    <s v="Contrato"/>
    <x v="0"/>
    <s v="CONTRATO OCACIONAL 2023 DOCENTE  DE EGB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9"/>
    <x v="27"/>
    <s v="Contrato"/>
    <x v="0"/>
    <s v="CONTRATO OCACIONAL 2022 DOCENTE DE EGB 2DO A 7MO"/>
    <x v="1"/>
    <x v="3"/>
    <m/>
    <s v="Docente Generalista"/>
    <m/>
    <x v="0"/>
    <m/>
    <m/>
    <m/>
    <m/>
    <m/>
    <m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  <n v="0"/>
    <m/>
    <m/>
    <m/>
    <m/>
    <m/>
    <m/>
    <n v="0"/>
    <m/>
    <n v="2"/>
    <m/>
    <n v="20"/>
    <n v="3"/>
    <n v="25"/>
    <m/>
  </r>
  <r>
    <n v="29"/>
    <x v="27"/>
    <s v="Contrato"/>
    <x v="0"/>
    <s v="CONTRATO OCACIONAL 2022 DOCENTE DE EGB 2DO A 7MO"/>
    <x v="1"/>
    <x v="3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9"/>
    <x v="27"/>
    <s v="Contrato"/>
    <x v="0"/>
    <s v="CONTRATO OCACIONAL 2022 DOCENTE DE EGB 2DO A 7MO"/>
    <x v="1"/>
    <x v="3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9"/>
    <x v="27"/>
    <s v="Contrato"/>
    <x v="0"/>
    <s v="CONTRATO OCACIONAL 2022 DOCENTE DE EGB 2DO A 7MO"/>
    <x v="1"/>
    <x v="3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1"/>
    <x v="28"/>
    <s v="Contrato"/>
    <x v="0"/>
    <s v="CONTRATO OCACIONAL 2022 DOCENTE MATEMÁTICA"/>
    <x v="2"/>
    <x v="4"/>
    <m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11"/>
    <x v="28"/>
    <s v="Contrato"/>
    <x v="0"/>
    <s v="CONTRATO OCACIONAL 2022 DOCENTE MATEMÁTICA"/>
    <x v="2"/>
    <x v="4"/>
    <m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1"/>
    <x v="28"/>
    <s v="Contrato"/>
    <x v="0"/>
    <s v="CONTRATO OCACIONAL 2022 DOCENTE MATEMÁTICA"/>
    <x v="2"/>
    <x v="5"/>
    <s v="FIP_Instalaciones_Equipos_y_Máquinas_Eléctricas"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x v="2"/>
    <x v="5"/>
    <s v="FIP_Instalaciones_Equipos_y_Máquinas_Eléctricas"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x v="2"/>
    <x v="5"/>
    <s v="FIP_Informática"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x v="2"/>
    <x v="5"/>
    <s v="FIP_Informática"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x v="3"/>
    <x v="4"/>
    <m/>
    <s v="Asignaturas optativ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MATEMÁTICA SUPERIOR"/>
  </r>
  <r>
    <n v="11"/>
    <x v="28"/>
    <s v="Contrato"/>
    <x v="0"/>
    <s v="CONTRATO OCACIONAL 2022 DOCENTE MATEMÁTICA"/>
    <x v="3"/>
    <x v="4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1"/>
    <x v="28"/>
    <s v="Contrato"/>
    <x v="0"/>
    <s v="CONTRATO OCACIONAL 2022 DOCENTE MATEMÁTICA"/>
    <x v="3"/>
    <x v="5"/>
    <s v="FIP_Informática"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x v="3"/>
    <x v="5"/>
    <s v="FIP_Instalaciones_Equipos_y_Máquinas_Eléctricas"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1"/>
    <x v="28"/>
    <s v="Contrato"/>
    <x v="0"/>
    <s v="CONTRATO OCACIONAL 2022 DOCENTE MATEMÁTICA"/>
    <x v="4"/>
    <x v="5"/>
    <s v="FIP_Instalaciones_Equipos_y_Máquinas_Eléctricas"/>
    <s v="Formación y Orientación Laboral - FO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1"/>
    <x v="28"/>
    <s v="Contrato"/>
    <x v="0"/>
    <s v="CONTRATO OCACIONAL 2022 DOCENTE MATEMÁTICA"/>
    <x v="3"/>
    <x v="4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3"/>
    <x v="29"/>
    <s v="Contrato"/>
    <x v="0"/>
    <s v="CONTRATO OCACIONAL 2023 DOCENTE  DE MATEMÁTICA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63"/>
    <x v="29"/>
    <s v="Contrato"/>
    <x v="0"/>
    <s v="CONTRATO OCACIONAL 2023 DOCENTE  DE MATEMÁTICA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3"/>
    <x v="29"/>
    <s v="Contrato"/>
    <x v="0"/>
    <s v="CONTRATO OCACIONAL 2023 DOCENTE  DE MATEMÁTICA"/>
    <x v="3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3"/>
    <x v="29"/>
    <s v="Contrato"/>
    <x v="0"/>
    <s v="CONTRATO OCACIONAL 2023 DOCENTE  DE MATEMÁTICA"/>
    <x v="3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2"/>
    <x v="30"/>
    <s v="Nomb. Definitivo"/>
    <x v="0"/>
    <s v="NOMBRAMIENTO DEFINITIVO DESDE 1988 DOCENTE DE MATEMATICAS EGB A 3RO BGU"/>
    <x v="3"/>
    <x v="4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n v="5"/>
    <n v="10"/>
    <m/>
  </r>
  <r>
    <n v="62"/>
    <x v="30"/>
    <s v="Nomb. Definitivo"/>
    <x v="0"/>
    <s v="NOMBRAMIENTO DEFINITIVO DESDE 1988 DOCENTE DE MATEMATICAS EGB A 3RO BGU"/>
    <x v="3"/>
    <x v="4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62"/>
    <x v="30"/>
    <s v="Nomb. Definitivo"/>
    <x v="0"/>
    <s v="NOMBRAMIENTO DEFINITIVO DESDE 1988 DOCENTE DE MATEMATICAS EGB A 3RO BGU"/>
    <x v="3"/>
    <x v="5"/>
    <s v="FIP_Instalaciones_Equipos_y_Máquinas_Eléctricas"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x v="3"/>
    <x v="5"/>
    <s v="FIP_Instalaciones_Equipos_y_Máquinas_Eléctricas"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x v="3"/>
    <x v="5"/>
    <s v="FIP_Instalaciones_Equipos_y_Máquinas_Eléctricas"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x v="3"/>
    <x v="5"/>
    <s v="FIP_Informática"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62"/>
    <x v="30"/>
    <s v="Nomb. Definitivo"/>
    <x v="0"/>
    <s v="NOMBRAMIENTO DEFINITIVO DESDE 1988 DOCENTE DE MATEMATICAS EGB A 3RO BGU"/>
    <x v="3"/>
    <x v="5"/>
    <s v="FIP_Informática"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3"/>
    <x v="31"/>
    <s v="Nomb. Provisional"/>
    <x v="0"/>
    <s v="NOMBRAMIENTO PROVISIONAL  DESDE EL AÑO 2023 DOCENTE DE ESTUDIOS SOCIALES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23"/>
    <x v="31"/>
    <s v="Nomb. Provisional"/>
    <x v="0"/>
    <s v="NOMBRAMIENTO PROVISIONAL  DESDE EL AÑO 2023 DOCENTE DE ESTUDIOS SOCIALES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3"/>
    <x v="31"/>
    <s v="Nomb. Provisional"/>
    <x v="0"/>
    <s v="NOMBRAMIENTO PROVISIONAL  DESDE EL AÑO 2023 DOCENTE DE ESTUDIOS SOCIALES"/>
    <x v="3"/>
    <x v="4"/>
    <m/>
    <s v="Asignaturas optativ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INVESTIGACIÓN"/>
  </r>
  <r>
    <n v="26"/>
    <x v="32"/>
    <s v="Nomb. Definitivo"/>
    <x v="0"/>
    <s v="NOMBRAMIENTO DEFINITIVO DESDE 1997 DOCENTE LENGUA Y LITERATURA DE 10MO EGB A 3RO BGU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26"/>
    <x v="32"/>
    <s v="Nomb. Definitivo"/>
    <x v="0"/>
    <s v="NOMBRAMIENTO DEFINITIVO DESDE 1997 DOCENTE LENGUA Y LITERATURA DE 10MO EGB A 3RO BGU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26"/>
    <x v="32"/>
    <s v="Nomb. Definitivo"/>
    <x v="0"/>
    <s v="NOMBRAMIENTO DEFINITIVO DESDE 1997 DOCENTE LENGUA Y LITERATURA DE 10MO EGB A 3RO BGU"/>
    <x v="5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6"/>
    <x v="32"/>
    <s v="Nomb. Definitivo"/>
    <x v="0"/>
    <s v="NOMBRAMIENTO DEFINITIVO DESDE 1997 DOCENTE LENGUA Y LITERATURA DE 10MO EGB A 3RO BGU"/>
    <x v="5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4"/>
    <n v="10"/>
    <m/>
  </r>
  <r>
    <n v="53"/>
    <x v="33"/>
    <s v="Nomb. Definitivo"/>
    <x v="0"/>
    <s v="TRASPASO DE PARTIDA POR SECTORIZACIÓN 2021 DOCENTE DE LENGUA Y LITERATURA BGU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3"/>
    <x v="33"/>
    <s v="Nomb. Definitivo"/>
    <x v="0"/>
    <s v="TRASPASO DE PARTIDA POR SECTORIZACIÓN 2021 DOCENTE DE LENGUA Y LITERATURA BGU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3"/>
    <x v="33"/>
    <s v="Nomb. Definitivo"/>
    <x v="0"/>
    <s v="TRASPASO DE PARTIDA POR SECTORIZACIÓN 2021 DOCENTE DE LENGUA Y LITERATURA BGU"/>
    <x v="5"/>
    <x v="4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53"/>
    <x v="33"/>
    <s v="Nomb. Definitivo"/>
    <x v="0"/>
    <s v="TRASPASO DE PARTIDA POR SECTORIZACIÓN 2021 DOCENTE DE LENGUA Y LITERATURA BGU"/>
    <x v="5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x v="5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3"/>
    <x v="33"/>
    <s v="Nomb. Definitivo"/>
    <x v="0"/>
    <s v="TRASPASO DE PARTIDA POR SECTORIZACIÓN 2021 DOCENTE DE LENGUA Y LITERATURA BGU"/>
    <x v="5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5"/>
    <x v="34"/>
    <s v="Nomb. Definitivo"/>
    <x v="1"/>
    <s v="RECTORA"/>
    <x v="5"/>
    <x v="5"/>
    <s v="FIP_Instalaciones_Equipos_y_Máquinas_Eléctricas"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5"/>
    <x v="34"/>
    <s v="Nomb. Definitivo"/>
    <x v="1"/>
    <s v="RECTORA"/>
    <x v="5"/>
    <x v="5"/>
    <s v="FIP_Informática"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5"/>
    <x v="34"/>
    <s v="Nomb. Definitivo"/>
    <x v="1"/>
    <s v="RECTORA"/>
    <x v="6"/>
    <x v="7"/>
    <m/>
    <s v="Rector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6"/>
    <m/>
    <m/>
    <n v="0"/>
    <m/>
    <n v="36"/>
    <m/>
  </r>
  <r>
    <n v="59"/>
    <x v="35"/>
    <s v="Contrato"/>
    <x v="0"/>
    <s v="CONTRATO OCACIONAL 2023 DOCENTE  DE EGB 2DO A 7MO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n v="2"/>
    <m/>
    <n v="6"/>
    <n v="3"/>
    <n v="11"/>
    <m/>
  </r>
  <r>
    <n v="59"/>
    <x v="35"/>
    <s v="Contrato"/>
    <x v="0"/>
    <s v="CONTRATO OCACIONAL 2023 DOCENTE  DE EGB 2DO A 7MO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x v="5"/>
    <x v="6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59"/>
    <x v="35"/>
    <s v="Contrato"/>
    <x v="0"/>
    <s v="CONTRATO OCACIONAL 2023 DOCENTE  DE EGB 2DO A 7MO"/>
    <x v="5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9"/>
    <x v="36"/>
    <s v="Contrato"/>
    <x v="0"/>
    <s v="NOMBRAMIENTO PROVISIONAL  DESDE EL AÑO 2022 DOCENTE DE EGB 2DO A 7MO"/>
    <x v="5"/>
    <x v="5"/>
    <s v="FIP_Instalaciones_Equipos_y_Máquinas_Eléctricas"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n v="4"/>
    <n v="3"/>
    <m/>
    <n v="7"/>
    <s v="SECRETARIA"/>
  </r>
  <r>
    <n v="19"/>
    <x v="36"/>
    <s v="Contrato"/>
    <x v="0"/>
    <s v="NOMBRAMIENTO PROVISIONAL  DESDE EL AÑO 2022 DOCENTE DE EGB 2DO A 7MO"/>
    <x v="5"/>
    <x v="5"/>
    <s v="FIP_Instalaciones_Equipos_y_Máquinas_Eléctricas"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x v="5"/>
    <x v="5"/>
    <s v="FIP_Informática"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x v="5"/>
    <x v="5"/>
    <s v="FIP_Informática"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9"/>
    <x v="36"/>
    <s v="Contrato"/>
    <x v="0"/>
    <s v="NOMBRAMIENTO PROVISIONAL  DESDE EL AÑO 2022 DOCENTE DE EGB 2DO A 7MO"/>
    <x v="7"/>
    <x v="4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x v="7"/>
    <x v="4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x v="7"/>
    <x v="5"/>
    <s v="FIP_Instalaciones_Equipos_y_Máquinas_Eléctricas"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x v="7"/>
    <x v="5"/>
    <s v="FIP_Instalaciones_Equipos_y_Máquinas_Eléctricas"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x v="7"/>
    <x v="5"/>
    <s v="FIP_Instalaciones_Equipos_y_Máquinas_Eléctricas"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x v="7"/>
    <x v="5"/>
    <s v="FIP_Informática"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9"/>
    <x v="36"/>
    <s v="Contrato"/>
    <x v="0"/>
    <s v="NOMBRAMIENTO PROVISIONAL  DESDE EL AÑO 2022 DOCENTE DE EGB 2DO A 7MO"/>
    <x v="7"/>
    <x v="5"/>
    <s v="FIP_Informática"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x v="7"/>
    <x v="1"/>
    <m/>
    <s v="Educación Cultural y Artística"/>
    <m/>
    <x v="0"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31"/>
    <x v="37"/>
    <s v="Nomb. Definitivo"/>
    <x v="0"/>
    <s v="NOMBRAMIENTO DEFINITIVO DESDE 2012 DOCENTE EDUCACIÓN GENERAL BÁSICA"/>
    <x v="7"/>
    <x v="1"/>
    <m/>
    <s v="Educación Cultural y Artística"/>
    <m/>
    <x v="0"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1"/>
    <x v="37"/>
    <s v="Nomb. Definitivo"/>
    <x v="0"/>
    <s v="NOMBRAMIENTO DEFINITIVO DESDE 2012 DOCENTE EDUCACIÓN GENERAL BÁSICA"/>
    <x v="7"/>
    <x v="1"/>
    <m/>
    <s v="Educación Cultural y Artística"/>
    <m/>
    <x v="0"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1"/>
    <x v="37"/>
    <s v="Nomb. Definitivo"/>
    <x v="0"/>
    <s v="NOMBRAMIENTO DEFINITIVO DESDE 2012 DOCENTE EDUCACIÓN GENERAL BÁS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1"/>
    <x v="37"/>
    <s v="Nomb. Definitivo"/>
    <x v="0"/>
    <s v="NOMBRAMIENTO DEFINITIVO DESDE 2012 DOCENTE EDUCACIÓN GENERAL BÁSICA"/>
    <x v="7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1"/>
    <x v="37"/>
    <s v="Nomb. Definitivo"/>
    <x v="0"/>
    <s v="NOMBRAMIENTO DEFINITIVO DESDE 2012 DOCENTE EDUCACIÓN GENERAL BÁSICA"/>
    <x v="7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5"/>
    <x v="38"/>
    <s v="Nomb. Definitivo"/>
    <x v="0"/>
    <s v="GANADOR DE QSM 1 DOCENTE QUÍMICA BGU"/>
    <x v="8"/>
    <x v="4"/>
    <m/>
    <s v="Asignaturas optativ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s v="QUIMICA SUPERIOR"/>
  </r>
  <r>
    <n v="15"/>
    <x v="38"/>
    <s v="Nomb. Definitivo"/>
    <x v="0"/>
    <s v="GANADOR DE QSM 1 DOCENTE QUÍMICA BGU"/>
    <x v="8"/>
    <x v="4"/>
    <m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5"/>
    <x v="38"/>
    <s v="Nomb. Definitivo"/>
    <x v="0"/>
    <s v="GANADOR DE QSM 1 DOCENTE QUÍMICA BGU"/>
    <x v="8"/>
    <x v="4"/>
    <m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5"/>
    <x v="38"/>
    <s v="Nomb. Definitivo"/>
    <x v="0"/>
    <s v="GANADOR DE QSM 1 DOCENTE QUÍMICA BGU"/>
    <x v="8"/>
    <x v="4"/>
    <m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x v="8"/>
    <x v="5"/>
    <s v="FIP_Instalaciones_Equipos_y_Máquinas_Eléctricas"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x v="8"/>
    <x v="5"/>
    <s v="FIP_Instalaciones_Equipos_y_Máquinas_Eléctricas"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x v="8"/>
    <x v="5"/>
    <s v="FIP_Instalaciones_Equipos_y_Máquinas_Eléctricas"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x v="8"/>
    <x v="5"/>
    <s v="FIP_Instalaciones_Equipos_y_Máquinas_Eléctricas"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x v="8"/>
    <x v="5"/>
    <s v="FIP_Informática"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x v="8"/>
    <x v="5"/>
    <s v="FIP_Informática"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x v="8"/>
    <x v="5"/>
    <s v="FIP_Informática"/>
    <s v="Quím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5"/>
    <x v="38"/>
    <s v="Nomb. Definitivo"/>
    <x v="0"/>
    <s v="GANADOR DE QSM 1 DOCENTE QUÍMICA BGU"/>
    <x v="8"/>
    <x v="5"/>
    <s v="FIP_Instalaciones_Equipos_y_Máquinas_Eléctricas"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9"/>
    <x v="39"/>
    <s v="Nomb. Definitivo"/>
    <x v="2"/>
    <s v="VICERRECTORA"/>
    <x v="9"/>
    <x v="4"/>
    <m/>
    <s v="Asignaturas optativ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BIOLOGIA SUPERIOR"/>
  </r>
  <r>
    <n v="39"/>
    <x v="39"/>
    <s v="Nomb. Definitivo"/>
    <x v="2"/>
    <s v="VICERRECTORA"/>
    <x v="9"/>
    <x v="4"/>
    <m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9"/>
    <x v="39"/>
    <s v="Nomb. Definitivo"/>
    <x v="2"/>
    <s v="VICERRECTORA"/>
    <x v="6"/>
    <x v="7"/>
    <m/>
    <s v="Vicerrector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5"/>
    <m/>
    <m/>
    <n v="0"/>
    <m/>
    <n v="35"/>
    <m/>
  </r>
  <r>
    <n v="61"/>
    <x v="40"/>
    <s v="Nomb. Definitivo"/>
    <x v="0"/>
    <s v="GANADOR DE QSM 6 DOCENTE DE CIENCIAS NATURALES EGB 8VO A 10MO"/>
    <x v="9"/>
    <x v="4"/>
    <m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61"/>
    <x v="40"/>
    <s v="Nomb. Definitivo"/>
    <x v="0"/>
    <s v="GANADOR DE QSM 6 DOCENTE DE CIENCIAS NATURALES EGB 8VO A 10MO"/>
    <x v="9"/>
    <x v="4"/>
    <m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x v="9"/>
    <x v="5"/>
    <s v="FIP_Instalaciones_Equipos_y_Máquinas_Eléctricas"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x v="9"/>
    <x v="5"/>
    <s v="FIP_Instalaciones_Equipos_y_Máquinas_Eléctricas"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x v="9"/>
    <x v="5"/>
    <s v="FIP_Instalaciones_Equipos_y_Máquinas_Eléctricas"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x v="9"/>
    <x v="5"/>
    <s v="FIP_Instalaciones_Equipos_y_Máquinas_Eléctricas"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x v="9"/>
    <x v="5"/>
    <s v="FIP_Informática"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x v="9"/>
    <x v="5"/>
    <s v="FIP_Informática"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x v="9"/>
    <x v="5"/>
    <s v="FIP_Informática"/>
    <s v="Biolog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61"/>
    <x v="40"/>
    <s v="Nomb. Definitivo"/>
    <x v="0"/>
    <s v="GANADOR DE QSM 6 DOCENTE DE CIENCIAS NATURALES EGB 8VO A 10MO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61"/>
    <x v="40"/>
    <s v="Nomb. Definitivo"/>
    <x v="0"/>
    <s v="GANADOR DE QSM 6 DOCENTE DE CIENCIAS NATURALES EGB 8VO A 10MO"/>
    <x v="10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1"/>
    <x v="40"/>
    <s v="Nomb. Definitivo"/>
    <x v="0"/>
    <s v="GANADOR DE QSM 6 DOCENTE DE CIENCIAS NATURALES EGB 8VO A 10MO"/>
    <x v="10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61"/>
    <x v="40"/>
    <s v="Nomb. Definitivo"/>
    <x v="0"/>
    <s v="GANADOR DE QSM 6 DOCENTE DE CIENCIAS NATURALES EGB 8VO A 10MO"/>
    <x v="5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2"/>
    <x v="41"/>
    <s v="Nomb. Definitivo"/>
    <x v="0"/>
    <s v="GANADOR DE QSM 4 DOCENTE MATAMÁTICA EGB 8VO A 10MO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32"/>
    <x v="41"/>
    <s v="Nomb. Definitivo"/>
    <x v="0"/>
    <s v="GANADOR DE QSM 4 DOCENTE MATAMÁTICA EGB 8VO A 10MO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2"/>
    <x v="41"/>
    <s v="Nomb. Definitivo"/>
    <x v="0"/>
    <s v="GANADOR DE QSM 4 DOCENTE MATAMÁTICA EGB 8VO A 10MO"/>
    <x v="10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2"/>
    <x v="41"/>
    <s v="Nomb. Definitivo"/>
    <x v="0"/>
    <s v="GANADOR DE QSM 4 DOCENTE MATAMÁTICA EGB 8VO A 10MO"/>
    <x v="10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6"/>
    <x v="42"/>
    <s v="Contrato"/>
    <x v="0"/>
    <s v="CONTRATO OCACIONAL 2022 DOCENTE LENGUA Y LITERATURA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n v="2"/>
    <m/>
    <n v="4"/>
    <n v="2"/>
    <n v="8"/>
    <m/>
  </r>
  <r>
    <n v="16"/>
    <x v="42"/>
    <s v="Contrato"/>
    <x v="0"/>
    <s v="CONTRATO OCACIONAL 2022 DOCENTE LENGUA Y LITERATURA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x v="10"/>
    <x v="6"/>
    <m/>
    <s v="Ciencias Natur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16"/>
    <x v="42"/>
    <s v="Contrato"/>
    <x v="0"/>
    <s v="CONTRATO OCACIONAL 2022 DOCENTE LENGUA Y LITERATURA"/>
    <x v="5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6"/>
    <x v="42"/>
    <s v="Contrato"/>
    <x v="0"/>
    <s v="CONTRATO OCACIONAL 2022 DOCENTE LENGUA Y LITERATURA"/>
    <x v="5"/>
    <x v="4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16"/>
    <x v="42"/>
    <s v="Contrato"/>
    <x v="0"/>
    <s v="CONTRATO OCACIONAL 2022 DOCENTE LENGUA Y LITERATURA"/>
    <x v="5"/>
    <x v="4"/>
    <m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3"/>
    <x v="43"/>
    <s v="Nomb. Definitivo"/>
    <x v="0"/>
    <s v="TRASPASO DE PARTIDA POR SECTORIZACIÓN 2021 DOCENTE DE ESTUDIOS SOCIALES EGB 8VO A 10MO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"/>
    <x v="43"/>
    <s v="Nomb. Definitivo"/>
    <x v="0"/>
    <s v="TRASPASO DE PARTIDA POR SECTORIZACIÓN 2021 DOCENTE DE ESTUDIOS SOCIALES EGB 8VO A 10MO"/>
    <x v="11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"/>
    <x v="43"/>
    <s v="Nomb. Definitivo"/>
    <x v="0"/>
    <s v="TRASPASO DE PARTIDA POR SECTORIZACIÓN 2021 DOCENTE DE ESTUDIOS SOCIALES EGB 8VO A 10MO"/>
    <x v="11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2"/>
    <x v="44"/>
    <s v="Nomb. Definitivo"/>
    <x v="0"/>
    <s v="NOMBRAMIENTO DEFINITIVO DESDE 1988 DOCENTE ESTUDIOS SOCIALES "/>
    <x v="12"/>
    <x v="4"/>
    <m/>
    <s v="Educación para la Ciudadan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52"/>
    <x v="44"/>
    <s v="Nomb. Definitivo"/>
    <x v="0"/>
    <s v="NOMBRAMIENTO DEFINITIVO DESDE 1988 DOCENTE ESTUDIOS SOCIALES "/>
    <x v="12"/>
    <x v="4"/>
    <m/>
    <s v="Educación para la Ciudadan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2"/>
    <x v="5"/>
    <s v="FIP_Instalaciones_Equipos_y_Máquinas_Eléctricas"/>
    <s v="Educación para la Ciudadan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2"/>
    <x v="5"/>
    <s v="FIP_Instalaciones_Equipos_y_Máquinas_Eléctricas"/>
    <s v="Educación para la Ciudadan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2"/>
    <x v="5"/>
    <s v="FIP_Instalaciones_Equipos_y_Máquinas_Eléctricas"/>
    <s v="Educación para la Ciudadan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2"/>
    <x v="5"/>
    <s v="FIP_Informática"/>
    <s v="Educación para la Ciudadan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2"/>
    <x v="5"/>
    <s v="FIP_Informática"/>
    <s v="Educación para la Ciudadan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3"/>
    <x v="4"/>
    <m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2"/>
    <x v="44"/>
    <s v="Nomb. Definitivo"/>
    <x v="0"/>
    <s v="NOMBRAMIENTO DEFINITIVO DESDE 1988 DOCENTE ESTUDIOS SOCIALES "/>
    <x v="13"/>
    <x v="5"/>
    <s v="FIP_Instalaciones_Equipos_y_Máquinas_Eléctricas"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3"/>
    <x v="5"/>
    <s v="FIP_Informática"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3"/>
    <x v="5"/>
    <s v="FIP_Informática"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2"/>
    <x v="44"/>
    <s v="Nomb. Definitivo"/>
    <x v="0"/>
    <s v="NOMBRAMIENTO DEFINITIVO DESDE 1988 DOCENTE ESTUDIOS SOCIALES "/>
    <x v="13"/>
    <x v="4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2"/>
    <x v="44"/>
    <s v="Nomb. Definitivo"/>
    <x v="0"/>
    <s v="NOMBRAMIENTO DEFINITIVO DESDE 1988 DOCENTE ESTUDIOS SOCIALES "/>
    <x v="11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4"/>
    <n v="8"/>
    <m/>
  </r>
  <r>
    <n v="50"/>
    <x v="45"/>
    <s v="Nomb. Definitivo"/>
    <x v="0"/>
    <s v="TRASPASO DE PARTIDA 2015 DOCENTE DE HISTORIA Y CIENCIAS SOCIALES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x v="11"/>
    <x v="6"/>
    <m/>
    <s v="Estudios Social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50"/>
    <x v="45"/>
    <s v="Nomb. Definitivo"/>
    <x v="0"/>
    <s v="TRASPASO DE PARTIDA 2015 DOCENTE DE HISTORIA Y CIENCIAS SOCIALES"/>
    <x v="11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x v="11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0"/>
    <x v="45"/>
    <s v="Nomb. Definitivo"/>
    <x v="0"/>
    <s v="TRASPASO DE PARTIDA 2015 DOCENTE DE HISTORIA Y CIENCIAS SOCIALES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0"/>
    <x v="45"/>
    <s v="Nomb. Definitivo"/>
    <x v="0"/>
    <s v="TRASPASO DE PARTIDA 2015 DOCENTE DE HISTORIA Y CIENCIAS SOCIALES"/>
    <x v="13"/>
    <x v="5"/>
    <s v="FIP_Instalaciones_Equipos_y_Máquinas_Eléctricas"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3"/>
    <x v="4"/>
    <m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5"/>
    <n v="7"/>
    <m/>
  </r>
  <r>
    <n v="7"/>
    <x v="46"/>
    <s v="Nomb. Definitivo"/>
    <x v="0"/>
    <s v="HISTORIA Y CIENCIAS SOCIALES BACHILLERATO"/>
    <x v="13"/>
    <x v="4"/>
    <m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3"/>
    <x v="5"/>
    <s v="FIP_Instalaciones_Equipos_y_Máquinas_Eléctricas"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3"/>
    <x v="5"/>
    <s v="FIP_Instalaciones_Equipos_y_Máquinas_Eléctricas"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3"/>
    <x v="5"/>
    <s v="FIP_Informática"/>
    <s v="Histor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4"/>
    <x v="4"/>
    <m/>
    <s v="Filosof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4"/>
    <x v="4"/>
    <m/>
    <s v="Filosof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4"/>
    <x v="5"/>
    <s v="FIP_Instalaciones_Equipos_y_Máquinas_Eléctricas"/>
    <s v="Filosof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4"/>
    <x v="5"/>
    <s v="FIP_Instalaciones_Equipos_y_Máquinas_Eléctricas"/>
    <s v="Filosof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4"/>
    <x v="5"/>
    <s v="FIP_Instalaciones_Equipos_y_Máquinas_Eléctricas"/>
    <s v="Filosof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4"/>
    <x v="5"/>
    <s v="FIP_Informática"/>
    <s v="Filosof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4"/>
    <x v="5"/>
    <s v="FIP_Informática"/>
    <s v="Filosofí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7"/>
    <x v="46"/>
    <s v="Nomb. Definitivo"/>
    <x v="0"/>
    <s v="HISTORIA Y CIENCIAS SOCIALES BACHILLERATO"/>
    <x v="11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7"/>
    <x v="47"/>
    <s v="Nomb. Definitivo"/>
    <x v="0"/>
    <s v="GANADOR DE QSM 7 DOCENTE DE EMPRENDIMIENTO Y GESTIÓN BGU"/>
    <x v="15"/>
    <x v="4"/>
    <m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47"/>
    <x v="47"/>
    <s v="Nomb. Definitivo"/>
    <x v="0"/>
    <s v="GANADOR DE QSM 7 DOCENTE DE EMPRENDIMIENTO Y GESTIÓN BGU"/>
    <x v="15"/>
    <x v="4"/>
    <m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15"/>
    <x v="4"/>
    <m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15"/>
    <x v="5"/>
    <s v="FIP_Instalaciones_Equipos_y_Máquinas_Eléctricas"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15"/>
    <x v="5"/>
    <s v="FIP_Instalaciones_Equipos_y_Máquinas_Eléctricas"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15"/>
    <x v="5"/>
    <s v="FIP_Instalaciones_Equipos_y_Máquinas_Eléctricas"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15"/>
    <x v="5"/>
    <s v="FIP_Instalaciones_Equipos_y_Máquinas_Eléctricas"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15"/>
    <x v="5"/>
    <s v="FIP_Informática"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15"/>
    <x v="5"/>
    <s v="FIP_Informática"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15"/>
    <x v="5"/>
    <s v="FIP_Informática"/>
    <s v="Emprendimiento y Gest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7"/>
    <x v="47"/>
    <s v="Nomb. Definitivo"/>
    <x v="0"/>
    <s v="GANADOR DE QSM 7 DOCENTE DE EMPRENDIMIENTO Y GESTIÓN BGU"/>
    <x v="5"/>
    <x v="5"/>
    <s v="FIP_Instalaciones_Equipos_y_Máquinas_Eléctricas"/>
    <s v="Lengua y Litera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7"/>
    <x v="47"/>
    <s v="Nomb. Definitivo"/>
    <x v="0"/>
    <s v="GANADOR DE QSM 7 DOCENTE DE EMPRENDIMIENTO Y GESTIÓN BGU"/>
    <x v="5"/>
    <x v="4"/>
    <m/>
    <s v="Asignaturas optativ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LECTURA CRÍTICA"/>
  </r>
  <r>
    <n v="47"/>
    <x v="47"/>
    <s v="Nomb. Definitivo"/>
    <x v="0"/>
    <s v="GANADOR DE QSM 7 DOCENTE DE EMPRENDIMIENTO Y GESTIÓN BGU"/>
    <x v="15"/>
    <x v="4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4"/>
    <x v="48"/>
    <s v="Nomb. Definitivo"/>
    <x v="0"/>
    <s v="GANADOR DE QSM 3 DOCENTE DE INFORMÁTICA"/>
    <x v="16"/>
    <x v="5"/>
    <s v="FIP_Informática"/>
    <s v="Programación y Bases de Dato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n v="5"/>
    <n v="9"/>
    <m/>
  </r>
  <r>
    <n v="24"/>
    <x v="48"/>
    <s v="Nomb. Definitivo"/>
    <x v="0"/>
    <s v="GANADOR DE QSM 3 DOCENTE DE INFORMÁTICA"/>
    <x v="16"/>
    <x v="5"/>
    <s v="FIP_Informática"/>
    <s v="Programación y Bases de Dato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24"/>
    <x v="48"/>
    <s v="Nomb. Definitivo"/>
    <x v="0"/>
    <s v="GANADOR DE QSM 3 DOCENTE DE INFORMÁTICA"/>
    <x v="16"/>
    <x v="5"/>
    <s v="FIP_Informática"/>
    <s v="Sistemas Operativos y Red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4"/>
    <x v="48"/>
    <s v="Nomb. Definitivo"/>
    <x v="0"/>
    <s v="GANADOR DE QSM 3 DOCENTE DE INFORMÁTICA"/>
    <x v="16"/>
    <x v="5"/>
    <s v="FIP_Informática"/>
    <s v="Soporte Técnico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x v="16"/>
    <x v="5"/>
    <s v="FIP_Informática"/>
    <s v="Diseño y Desarrollo WEB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24"/>
    <x v="48"/>
    <s v="Nomb. Definitivo"/>
    <x v="0"/>
    <s v="GANADOR DE QSM 3 DOCENTE DE INFORMÁTICA"/>
    <x v="16"/>
    <x v="5"/>
    <s v="FIP_Informática"/>
    <s v="Formación y Orientación Laboral - FO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4"/>
    <x v="48"/>
    <s v="Nomb. Definitivo"/>
    <x v="0"/>
    <s v="GANADOR DE QSM 3 DOCENTE DE INFORMÁT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4"/>
    <x v="48"/>
    <s v="Nomb. Definitivo"/>
    <x v="0"/>
    <s v="GANADOR DE QSM 3 DOCENTE DE INFORMÁTICA"/>
    <x v="16"/>
    <x v="5"/>
    <s v="FIP_Informática"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3"/>
    <x v="49"/>
    <s v="Nomb. Definitivo"/>
    <x v="0"/>
    <s v="GANADOR DE QSM 7 DOCENTE DE INFORMÁTICA"/>
    <x v="16"/>
    <x v="5"/>
    <s v="FIP_Informática"/>
    <s v="Soporte Técnico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33"/>
    <x v="49"/>
    <s v="Nomb. Definitivo"/>
    <x v="0"/>
    <s v="GANADOR DE QSM 7 DOCENTE DE INFORMÁTICA"/>
    <x v="16"/>
    <x v="5"/>
    <s v="FIP_Informática"/>
    <s v="Soporte Técnico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x v="16"/>
    <x v="5"/>
    <s v="FIP_Informática"/>
    <s v="Programación y Bases de Dato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x v="16"/>
    <x v="5"/>
    <s v="FIP_Informática"/>
    <s v="Aplicaciones Ofimáticas Locales y en Líne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x v="16"/>
    <x v="5"/>
    <s v="FIP_Informática"/>
    <s v="Aplicaciones Ofimáticas Locales y en Líne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33"/>
    <x v="49"/>
    <s v="Nomb. Definitivo"/>
    <x v="0"/>
    <s v="GANADOR DE QSM 7 DOCENTE DE INFORMÁTICA"/>
    <x v="16"/>
    <x v="5"/>
    <s v="FIP_Informática"/>
    <s v="Diseño y Desarrollo WEB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x v="16"/>
    <x v="5"/>
    <s v="FIP_Informática"/>
    <s v="Sistemas Operativos y Red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3"/>
    <x v="49"/>
    <s v="Nomb. Definitivo"/>
    <x v="0"/>
    <s v="GANADOR DE QSM 7 DOCENTE DE INFORMÁTICA"/>
    <x v="16"/>
    <x v="5"/>
    <s v="FIP_Informática"/>
    <s v="Sistemas Operativos y Rede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m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m/>
  </r>
  <r>
    <n v="33"/>
    <x v="49"/>
    <s v="Nomb. Definitivo"/>
    <x v="0"/>
    <s v="GANADOR DE QSM 7 DOCENTE DE INFORMÁTICA"/>
    <x v="16"/>
    <x v="5"/>
    <s v="FIP_Informática"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5"/>
    <x v="50"/>
    <s v="Nomb. Definitivo"/>
    <x v="0"/>
    <s v="GANADOR DE QSM 6 DOCENTE EDUCACIÓN ARTÍSTICA Y ESTÉTICA 2D0 EGB A BGU"/>
    <x v="17"/>
    <x v="4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5"/>
    <x v="50"/>
    <s v="Nomb. Definitivo"/>
    <x v="0"/>
    <s v="GANADOR DE QSM 6 DOCENTE EDUCACIÓN ARTÍSTICA Y ESTÉTICA 2D0 EGB A BGU"/>
    <x v="17"/>
    <x v="4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x v="17"/>
    <x v="5"/>
    <s v="FIP_Instalaciones_Equipos_y_Máquinas_Eléctricas"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x v="17"/>
    <x v="5"/>
    <s v="FIP_Instalaciones_Equipos_y_Máquinas_Eléctricas"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x v="17"/>
    <x v="5"/>
    <s v="FIP_Instalaciones_Equipos_y_Máquinas_Eléctricas"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x v="17"/>
    <x v="5"/>
    <s v="FIP_Instalaciones_Equipos_y_Máquinas_Eléctricas"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"/>
    <x v="50"/>
    <s v="Nomb. Definitivo"/>
    <x v="0"/>
    <s v="GANADOR DE QSM 6 DOCENTE EDUCACIÓN ARTÍSTICA Y ESTÉTICA 2D0 EGB A BGU"/>
    <x v="17"/>
    <x v="5"/>
    <s v="FIP_Informática"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x v="17"/>
    <x v="5"/>
    <s v="FIP_Informática"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5"/>
    <x v="50"/>
    <s v="Nomb. Definitivo"/>
    <x v="0"/>
    <s v="GANADOR DE QSM 6 DOCENTE EDUCACIÓN ARTÍSTICA Y ESTÉTICA 2D0 EGB A BGU"/>
    <x v="17"/>
    <x v="5"/>
    <s v="FIP_Informática"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"/>
    <x v="50"/>
    <s v="Nomb. Definitivo"/>
    <x v="0"/>
    <s v="GANADOR DE QSM 6 DOCENTE EDUCACIÓN ARTÍSTICA Y ESTÉTICA 2D0 EGB A BGU"/>
    <x v="17"/>
    <x v="5"/>
    <s v="FIP_Informática"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4"/>
    <n v="7"/>
    <m/>
  </r>
  <r>
    <n v="35"/>
    <x v="51"/>
    <s v="Contrato"/>
    <x v="0"/>
    <s v="CONTRATO OCACIONAL 2022 DOCENT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35"/>
    <x v="51"/>
    <s v="Contrato"/>
    <x v="0"/>
    <s v="CONTRATO OCACIONAL 2022 DOCENTE INGLÉS"/>
    <x v="17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x v="17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x v="17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x v="17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35"/>
    <x v="51"/>
    <s v="Contrato"/>
    <x v="0"/>
    <s v="CONTRATO OCACIONAL 2022 DOCENTE INGLÉS"/>
    <x v="17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n v="2"/>
    <m/>
    <n v="3"/>
    <n v="2"/>
    <n v="7"/>
    <m/>
  </r>
  <r>
    <n v="8"/>
    <x v="52"/>
    <s v="Nomb. Definitivo"/>
    <x v="0"/>
    <s v="GANADOR DE QSM 4 DOCENTE D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x v="17"/>
    <x v="6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x v="17"/>
    <x v="4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x v="17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x v="17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8"/>
    <x v="52"/>
    <s v="Nomb. Definitivo"/>
    <x v="0"/>
    <s v="GANADOR DE QSM 4 DOCENTE DE INGLÉS"/>
    <x v="17"/>
    <x v="3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x v="17"/>
    <x v="3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8"/>
    <x v="52"/>
    <s v="Nomb. Definitivo"/>
    <x v="0"/>
    <s v="GANADOR DE QSM 4 DOCENTE DE INGLÉS"/>
    <x v="17"/>
    <x v="3"/>
    <m/>
    <s v="Inglés"/>
    <m/>
    <x v="0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x v="17"/>
    <x v="2"/>
    <m/>
    <s v="Inglés"/>
    <m/>
    <x v="0"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20"/>
    <x v="53"/>
    <s v="Contrato"/>
    <x v="0"/>
    <s v="CONTRATO OCACIONAL 2023 DOCENTE  DE INGLÉS"/>
    <x v="17"/>
    <x v="2"/>
    <m/>
    <s v="Inglés"/>
    <m/>
    <x v="0"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x v="17"/>
    <x v="3"/>
    <m/>
    <s v="Inglés"/>
    <m/>
    <x v="0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x v="17"/>
    <x v="3"/>
    <m/>
    <s v="Inglés"/>
    <m/>
    <x v="0"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x v="17"/>
    <x v="3"/>
    <m/>
    <s v="Inglés"/>
    <m/>
    <x v="0"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x v="17"/>
    <x v="3"/>
    <m/>
    <s v="Inglés"/>
    <m/>
    <x v="0"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x v="17"/>
    <x v="3"/>
    <m/>
    <s v="Inglés"/>
    <m/>
    <x v="0"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x v="17"/>
    <x v="3"/>
    <m/>
    <s v="Inglés"/>
    <m/>
    <x v="0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20"/>
    <x v="53"/>
    <s v="Contrato"/>
    <x v="0"/>
    <s v="CONTRATO OCACIONAL 2023 DOCENTE  DE INGLÉS"/>
    <x v="17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6"/>
    <x v="54"/>
    <s v="Nomb. Provisional"/>
    <x v="0"/>
    <s v="NOMBRAMIENTO PROVISIONAL  DESDE EL AÑO 2023 DOCENTE EGB 2DO A 7MO"/>
    <x v="17"/>
    <x v="2"/>
    <m/>
    <s v="Inglés"/>
    <m/>
    <x v="0"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n v="5"/>
    <n v="8"/>
    <m/>
  </r>
  <r>
    <n v="46"/>
    <x v="54"/>
    <s v="Nomb. Provisional"/>
    <x v="0"/>
    <s v="NOMBRAMIENTO PROVISIONAL  DESDE EL AÑO 2023 DOCENTE EGB 2DO A 7MO"/>
    <x v="17"/>
    <x v="2"/>
    <m/>
    <s v="Inglés"/>
    <m/>
    <x v="0"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x v="17"/>
    <x v="2"/>
    <m/>
    <s v="Inglés"/>
    <m/>
    <x v="0"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x v="17"/>
    <x v="2"/>
    <m/>
    <s v="Inglés"/>
    <m/>
    <x v="0"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x v="17"/>
    <x v="2"/>
    <m/>
    <s v="Inglés"/>
    <m/>
    <x v="0"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x v="17"/>
    <x v="2"/>
    <m/>
    <s v="Inglés"/>
    <m/>
    <x v="0"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x v="17"/>
    <x v="2"/>
    <m/>
    <s v="Inglés"/>
    <m/>
    <x v="0"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x v="17"/>
    <x v="2"/>
    <m/>
    <s v="Inglés"/>
    <m/>
    <x v="0"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46"/>
    <x v="54"/>
    <s v="Nomb. Provisional"/>
    <x v="0"/>
    <s v="NOMBRAMIENTO PROVISIONAL  DESDE EL AÑO 2023 DOCENTE EGB 2DO A 7MO"/>
    <x v="17"/>
    <x v="6"/>
    <m/>
    <s v="Animación a la lectur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27"/>
    <x v="55"/>
    <s v="Nomb. Definitivo"/>
    <x v="0"/>
    <s v="NOMBRAMIENTO DEFINITIVO DESDE 2009 DOCENTE EGB Y BACHILLERATO DE CULTURA FÍSICA "/>
    <x v="18"/>
    <x v="1"/>
    <m/>
    <s v="Educación Física"/>
    <m/>
    <x v="0"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n v="2"/>
    <m/>
    <n v="2"/>
    <n v="2"/>
    <n v="6"/>
    <m/>
  </r>
  <r>
    <n v="27"/>
    <x v="55"/>
    <s v="Nomb. Definitivo"/>
    <x v="0"/>
    <s v="NOMBRAMIENTO DEFINITIVO DESDE 2009 DOCENTE EGB Y BACHILLERATO DE CULTURA FÍSICA "/>
    <x v="18"/>
    <x v="1"/>
    <m/>
    <s v="Educación Física"/>
    <m/>
    <x v="0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1"/>
    <m/>
    <s v="Educación Física"/>
    <m/>
    <x v="0"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27"/>
    <x v="55"/>
    <s v="Nomb. Definitivo"/>
    <x v="0"/>
    <s v="NOMBRAMIENTO DEFINITIVO DESDE 2009 DOCENTE EGB Y BACHILLERATO DE CULTURA FÍSICA "/>
    <x v="18"/>
    <x v="2"/>
    <m/>
    <s v="Educación Física"/>
    <m/>
    <x v="0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n v="2"/>
    <m/>
    <n v="2"/>
    <n v="2"/>
    <n v="6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3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2"/>
    <x v="56"/>
    <s v="Nomb. Definitivo"/>
    <x v="0"/>
    <s v="NOMBRAMIENTO DEFINITIVO DESDE 2010 DOCENTE EGB Y BACHILLERATO DE CULTURA FÍSICA 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n v="4"/>
    <n v="6"/>
    <m/>
  </r>
  <r>
    <n v="43"/>
    <x v="57"/>
    <s v="Nomb. Definitivo"/>
    <x v="0"/>
    <s v="GANADOR DE QSM 4 DOCENTE EDUCACIÓN FÍSICA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6"/>
    <m/>
    <s v="Orientación vocacional y profesion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3"/>
    <x v="57"/>
    <s v="Nomb. Definitivo"/>
    <x v="0"/>
    <s v="GANADOR DE QSM 4 DOCENTE EDUCACIÓN FÍSICA"/>
    <x v="18"/>
    <x v="6"/>
    <m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3"/>
    <x v="57"/>
    <s v="Nomb. Definitivo"/>
    <x v="0"/>
    <s v="GANADOR DE QSM 4 DOCENTE EDUCACIÓN FÍSICA"/>
    <x v="18"/>
    <x v="4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4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4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5"/>
    <s v="FIP_Informática"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5"/>
    <s v="FIP_Informática"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5"/>
    <s v="FIP_Informática"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5"/>
    <s v="FIP_Instalaciones_Equipos_y_Máquinas_Eléctricas"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43"/>
    <x v="57"/>
    <s v="Nomb. Definitivo"/>
    <x v="0"/>
    <s v="GANADOR DE QSM 4 DOCENTE EDUCACIÓN FÍSICA"/>
    <x v="18"/>
    <x v="5"/>
    <s v="FIP_Instalaciones_Equipos_y_Máquinas_Eléctricas"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55"/>
    <x v="58"/>
    <s v="Nomb. Definitivo"/>
    <x v="3"/>
    <s v="NOMBRAMIENTO DEFINITIVO DESDE 1995 DOCENTE ELECTRÓNICA DE CONSUMO"/>
    <x v="6"/>
    <x v="7"/>
    <m/>
    <s v="Inspector Genera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n v="36"/>
    <m/>
    <m/>
    <n v="0"/>
    <m/>
    <n v="36"/>
    <m/>
  </r>
  <r>
    <n v="10"/>
    <x v="59"/>
    <s v="Nomb. Definitivo"/>
    <x v="0"/>
    <s v="TRASPASO DE PARTIDA POR SECTORIZACIÓN 2020 DOCENTE DE ELECTRICIDAD Y ELECTRÓNICA "/>
    <x v="4"/>
    <x v="5"/>
    <s v="FIP_Instalaciones_Equipos_y_Máquinas_Eléctricas"/>
    <s v="Instalaciones Eléctricas de Interior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m/>
  </r>
  <r>
    <n v="10"/>
    <x v="59"/>
    <s v="Nomb. Definitivo"/>
    <x v="0"/>
    <s v="TRASPASO DE PARTIDA POR SECTORIZACIÓN 2020 DOCENTE DE ELECTRICIDAD Y ELECTRÓNICA "/>
    <x v="4"/>
    <x v="5"/>
    <s v="FIP_Instalaciones_Equipos_y_Máquinas_Eléctricas"/>
    <s v="Instalaciones Eléctricas de Interior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10"/>
    <x v="59"/>
    <s v="Nomb. Definitivo"/>
    <x v="0"/>
    <s v="TRASPASO DE PARTIDA POR SECTORIZACIÓN 2020 DOCENTE DE ELECTRICIDAD Y ELECTRÓNICA "/>
    <x v="4"/>
    <x v="5"/>
    <s v="FIP_Instalaciones_Equipos_y_Máquinas_Eléctricas"/>
    <s v="Automatismos y Tableros Eléctrico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0"/>
    <x v="59"/>
    <s v="Nomb. Definitivo"/>
    <x v="0"/>
    <s v="TRASPASO DE PARTIDA POR SECTORIZACIÓN 2020 DOCENTE DE ELECTRICIDAD Y ELECTRÓNICA "/>
    <x v="4"/>
    <x v="5"/>
    <s v="FIP_Instalaciones_Equipos_y_Máquinas_Eléctricas"/>
    <s v="Instalaciones Automatizadas  Eléctr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s v="GRUPO 1"/>
  </r>
  <r>
    <n v="10"/>
    <x v="59"/>
    <s v="Nomb. Definitivo"/>
    <x v="0"/>
    <s v="TRASPASO DE PARTIDA POR SECTORIZACIÓN 2020 DOCENTE DE ELECTRICIDAD Y ELECTRÓNICA "/>
    <x v="4"/>
    <x v="5"/>
    <s v="FIP_Instalaciones_Equipos_y_Máquinas_Eléctricas"/>
    <s v="Instalaciones de Enlace y Centros de Transformac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0"/>
    <x v="59"/>
    <s v="Nomb. Definitivo"/>
    <x v="0"/>
    <s v="TRASPASO DE PARTIDA POR SECTORIZACIÓN 2020 DOCENTE DE ELECTRICIDAD Y ELECTRÓNICA "/>
    <x v="4"/>
    <x v="5"/>
    <s v="FIP_Instalaciones_Equipos_y_Máquinas_Eléctricas"/>
    <s v="Electrotecn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GRUPO 2"/>
  </r>
  <r>
    <n v="9"/>
    <x v="60"/>
    <s v="Nomb. Definitivo"/>
    <x v="0"/>
    <s v="NOMBRAMIENTO DEFINITIVO DESDE 2001 DOCENTE DE ELECTRICIDAD"/>
    <x v="4"/>
    <x v="5"/>
    <s v="FIP_Instalaciones_Equipos_y_Máquinas_Eléctricas"/>
    <s v="Instalaciones Automatizadas  Eléctr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n v="5"/>
    <n v="10"/>
    <s v="GRUPO 2"/>
  </r>
  <r>
    <n v="9"/>
    <x v="60"/>
    <s v="Nomb. Definitivo"/>
    <x v="0"/>
    <s v="NOMBRAMIENTO DEFINITIVO DESDE 2001 DOCENTE DE ELECTRICIDAD"/>
    <x v="4"/>
    <x v="5"/>
    <s v="FIP_Instalaciones_Equipos_y_Máquinas_Eléctricas"/>
    <s v="Electrotecn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9"/>
    <x v="60"/>
    <s v="Nomb. Definitivo"/>
    <x v="0"/>
    <s v="NOMBRAMIENTO DEFINITIVO DESDE 2001 DOCENTE DE ELECTRICIDAD"/>
    <x v="4"/>
    <x v="5"/>
    <s v="FIP_Instalaciones_Equipos_y_Máquinas_Eléctricas"/>
    <s v="Electrotecn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s v="GRUPO 2"/>
  </r>
  <r>
    <n v="9"/>
    <x v="60"/>
    <s v="Nomb. Definitivo"/>
    <x v="0"/>
    <s v="NOMBRAMIENTO DEFINITIVO DESDE 2001 DOCENTE DE ELECTRICIDAD"/>
    <x v="4"/>
    <x v="5"/>
    <s v="FIP_Instalaciones_Equipos_y_Máquinas_Eléctricas"/>
    <s v="Electrotecn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s v="GRUPO 1"/>
  </r>
  <r>
    <n v="9"/>
    <x v="60"/>
    <s v="Nomb. Definitivo"/>
    <x v="0"/>
    <s v="NOMBRAMIENTO DEFINITIVO DESDE 2001 DOCENTE DE ELECTRICIDAD"/>
    <x v="4"/>
    <x v="5"/>
    <s v="FIP_Instalaciones_Equipos_y_Máquinas_Eléctricas"/>
    <s v="Automatismos y Tableros Eléctrico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9"/>
    <x v="60"/>
    <s v="Nomb. Definitivo"/>
    <x v="0"/>
    <s v="NOMBRAMIENTO DEFINITIVO DESDE 2001 DOCENTE DE ELECTRICIDAD"/>
    <x v="18"/>
    <x v="5"/>
    <s v="FIP_Instalaciones_Equipos_y_Máquinas_Eléctricas"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9"/>
    <x v="60"/>
    <s v="Nomb. Definitivo"/>
    <x v="0"/>
    <s v="NOMBRAMIENTO DEFINITIVO DESDE 2001 DOCENTE DE ELECTRICIDAD"/>
    <x v="18"/>
    <x v="5"/>
    <s v="FIP_Instalaciones_Equipos_y_Máquinas_Eléctricas"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9"/>
    <x v="60"/>
    <s v="Nomb. Definitivo"/>
    <x v="0"/>
    <s v="NOMBRAMIENTO DEFINITIVO DESDE 2001 DOCENTE DE ELECTRICIDAD"/>
    <x v="4"/>
    <x v="5"/>
    <s v="FIP_Instalaciones_Equipos_y_Máquinas_Eléctricas"/>
    <s v="Formación y Orientación Laboral - FO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9"/>
    <x v="60"/>
    <s v="Nomb. Definitivo"/>
    <x v="0"/>
    <s v="NOMBRAMIENTO DEFINITIVO DESDE 2001 DOCENTE DE ELECTRICIDAD"/>
    <x v="4"/>
    <x v="5"/>
    <s v="FIP_Instalaciones_Equipos_y_Máquinas_Eléctricas"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"/>
    <x v="61"/>
    <s v="Nomb. Definitivo"/>
    <x v="0"/>
    <s v="TRASPASO DE PARTIDA POR SECTORIZACIÓN 2020 DOCENTE DE ELECTRICIDAD Y ELECTRÓNICA "/>
    <x v="4"/>
    <x v="5"/>
    <s v="FIP_Instalaciones_Equipos_y_Máquinas_Eléctricas"/>
    <s v="Instalación de Servicios Especiales en Edificio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s v="GRUPO 2"/>
  </r>
  <r>
    <n v="4"/>
    <x v="61"/>
    <s v="Nomb. Definitivo"/>
    <x v="0"/>
    <s v="TRASPASO DE PARTIDA POR SECTORIZACIÓN 2020 DOCENTE DE ELECTRICIDAD Y ELECTRÓNICA "/>
    <x v="4"/>
    <x v="5"/>
    <s v="FIP_Instalaciones_Equipos_y_Máquinas_Eléctricas"/>
    <s v="Instalaciones de Enlace y Centros de Transformación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4"/>
    <x v="61"/>
    <s v="Nomb. Definitivo"/>
    <x v="0"/>
    <s v="TRASPASO DE PARTIDA POR SECTORIZACIÓN 2020 DOCENTE DE ELECTRICIDAD Y ELECTRÓNICA "/>
    <x v="4"/>
    <x v="5"/>
    <s v="FIP_Instalaciones_Equipos_y_Máquinas_Eléctricas"/>
    <s v="Mantenimiento  de Máquinas Eléctr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1"/>
  </r>
  <r>
    <n v="4"/>
    <x v="61"/>
    <s v="Nomb. Definitivo"/>
    <x v="0"/>
    <s v="TRASPASO DE PARTIDA POR SECTORIZACIÓN 2020 DOCENTE DE ELECTRICIDAD Y ELECTRÓNICA "/>
    <x v="4"/>
    <x v="5"/>
    <s v="FIP_Instalaciones_Equipos_y_Máquinas_Eléctricas"/>
    <s v="Instalaciones Eléctricas de Interior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4"/>
    <x v="61"/>
    <s v="Nomb. Definitivo"/>
    <x v="0"/>
    <s v="TRASPASO DE PARTIDA POR SECTORIZACIÓN 2020 DOCENTE DE ELECTRICIDAD Y ELECTRÓNICA "/>
    <x v="4"/>
    <x v="5"/>
    <s v="FIP_Instalaciones_Equipos_y_Máquinas_Eléctricas"/>
    <s v="Instalaciones Eléctricas de Interior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4"/>
    <x v="61"/>
    <s v="Nomb. Definitivo"/>
    <x v="0"/>
    <s v="TRASPASO DE PARTIDA POR SECTORIZACIÓN 2020 DOCENTE DE ELECTRICIDAD Y ELECTRÓNICA "/>
    <x v="4"/>
    <x v="5"/>
    <s v="FIP_Instalaciones_Equipos_y_Máquinas_Eléctricas"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3"/>
    <x v="62"/>
    <s v="Contrato"/>
    <x v="0"/>
    <s v="NOMBRAMIENTO PROVISIONAL  DESDE EL AÑO 2018 DOCENTE FIP ELECTRÓNICA DE CONSUMO"/>
    <x v="4"/>
    <x v="5"/>
    <s v="FIP_Instalaciones_Equipos_y_Máquinas_Eléctricas"/>
    <s v="Instalación de Servicios Especiales en Edificio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n v="5"/>
    <n v="11"/>
    <s v="GRUPO 1"/>
  </r>
  <r>
    <n v="13"/>
    <x v="62"/>
    <s v="Contrato"/>
    <x v="0"/>
    <s v="NOMBRAMIENTO PROVISIONAL  DESDE EL AÑO 2018 DOCENTE FIP ELECTRÓNICA DE CONSUMO"/>
    <x v="4"/>
    <x v="5"/>
    <s v="FIP_Instalaciones_Equipos_y_Máquinas_Eléctricas"/>
    <s v="Mantenimiento  de Máquinas Eléctr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n v="4"/>
    <m/>
    <m/>
    <m/>
    <m/>
    <m/>
    <m/>
    <m/>
    <m/>
    <m/>
    <m/>
    <m/>
    <m/>
    <m/>
    <m/>
    <m/>
    <m/>
    <n v="0"/>
    <m/>
    <m/>
    <m/>
    <m/>
    <m/>
    <m/>
    <n v="0"/>
    <m/>
    <m/>
    <m/>
    <n v="4"/>
    <m/>
    <n v="4"/>
    <s v="GRUPO 2"/>
  </r>
  <r>
    <n v="13"/>
    <x v="62"/>
    <s v="Contrato"/>
    <x v="0"/>
    <s v="NOMBRAMIENTO PROVISIONAL  DESDE EL AÑO 2018 DOCENTE FIP ELECTRÓNICA DE CONSUMO"/>
    <x v="4"/>
    <x v="5"/>
    <s v="FIP_Instalaciones_Equipos_y_Máquinas_Eléctricas"/>
    <s v="Formación y Orientación Laboral - FOL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13"/>
    <x v="62"/>
    <s v="Contrato"/>
    <x v="0"/>
    <s v="NOMBRAMIENTO PROVISIONAL  DESDE EL AÑO 2018 DOCENTE FIP ELECTRÓNICA DE CONSUMO"/>
    <x v="2"/>
    <x v="4"/>
    <m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m/>
    <m/>
    <m/>
    <m/>
    <m/>
    <m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m/>
  </r>
  <r>
    <n v="13"/>
    <x v="62"/>
    <s v="Contrato"/>
    <x v="0"/>
    <s v="NOMBRAMIENTO PROVISIONAL  DESDE EL AÑO 2018 DOCENTE FIP ELECTRÓNICA DE CONSUMO"/>
    <x v="2"/>
    <x v="5"/>
    <s v="FIP_Informática"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x v="2"/>
    <x v="5"/>
    <s v="FIP_Instalaciones_Equipos_y_Máquinas_Eléctricas"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x v="2"/>
    <x v="5"/>
    <s v="FIP_Instalaciones_Equipos_y_Máquinas_Eléctricas"/>
    <s v="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x v="7"/>
    <x v="6"/>
    <m/>
    <s v="Educación Cultural y Artíst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x v="18"/>
    <x v="6"/>
    <m/>
    <s v="Educación Físic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n v="0"/>
    <m/>
    <m/>
    <m/>
    <m/>
    <m/>
    <m/>
    <n v="0"/>
    <m/>
    <m/>
    <m/>
    <n v="2"/>
    <m/>
    <n v="2"/>
    <m/>
  </r>
  <r>
    <n v="13"/>
    <x v="62"/>
    <s v="Contrato"/>
    <x v="0"/>
    <s v="NOMBRAMIENTO PROVISIONAL  DESDE EL AÑO 2018 DOCENTE FIP ELECTRÓNICA DE CONSUMO"/>
    <x v="4"/>
    <x v="5"/>
    <s v="FIP_Instalaciones_Equipos_y_Máquinas_Eléctricas"/>
    <s v="Acompañamiento integral en el aul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n v="0"/>
    <m/>
    <m/>
    <m/>
    <m/>
    <m/>
    <m/>
    <n v="0"/>
    <m/>
    <m/>
    <m/>
    <n v="1"/>
    <m/>
    <n v="1"/>
    <m/>
  </r>
  <r>
    <n v="48"/>
    <x v="63"/>
    <s v="Contrato"/>
    <x v="0"/>
    <s v="CONTRATO OCACIONAL 2023 DOCENTE  DE IEME"/>
    <x v="4"/>
    <x v="5"/>
    <s v="FIP_Instalaciones_Equipos_y_Máquinas_Eléctricas"/>
    <s v="Electrotecn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m/>
    <m/>
    <m/>
    <m/>
    <m/>
    <m/>
    <m/>
    <m/>
    <m/>
    <m/>
    <m/>
    <m/>
    <m/>
    <m/>
    <n v="0"/>
    <m/>
    <m/>
    <m/>
    <m/>
    <m/>
    <m/>
    <n v="0"/>
    <m/>
    <m/>
    <m/>
    <n v="5"/>
    <m/>
    <n v="5"/>
    <m/>
  </r>
  <r>
    <n v="48"/>
    <x v="63"/>
    <s v="Contrato"/>
    <x v="0"/>
    <s v="CONTRATO OCACIONAL 2023 DOCENTE  DE IEME"/>
    <x v="4"/>
    <x v="5"/>
    <s v="FIP_Instalaciones_Equipos_y_Máquinas_Eléctricas"/>
    <s v="Electrotecnia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n v="3"/>
    <m/>
    <m/>
    <m/>
    <m/>
    <m/>
    <m/>
    <m/>
    <m/>
    <m/>
    <m/>
    <m/>
    <m/>
    <m/>
    <m/>
    <m/>
    <m/>
    <n v="0"/>
    <m/>
    <m/>
    <m/>
    <m/>
    <m/>
    <m/>
    <n v="0"/>
    <m/>
    <m/>
    <m/>
    <n v="3"/>
    <m/>
    <n v="3"/>
    <s v="GRUPO 1"/>
  </r>
  <r>
    <n v="48"/>
    <x v="63"/>
    <s v="Contrato"/>
    <x v="0"/>
    <s v="CONTRATO OCACIONAL 2023 DOCENTE  DE IEME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n v="4"/>
    <n v="6"/>
    <m/>
    <n v="10"/>
    <s v="TICS"/>
  </r>
  <r>
    <n v="48"/>
    <x v="63"/>
    <s v="Contrato"/>
    <x v="0"/>
    <s v="CONTRATO OCACIONAL 2023 DOCENTE  DE IEME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48"/>
    <x v="63"/>
    <s v="Contrato"/>
    <x v="0"/>
    <s v="CONTRATO OCACIONAL 2023 DOCENTE  DE IEME"/>
    <x v="3"/>
    <x v="6"/>
    <m/>
    <s v="Matemáticas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m/>
    <m/>
    <n v="6"/>
    <m/>
    <m/>
    <m/>
    <m/>
    <m/>
    <m/>
    <m/>
    <m/>
    <m/>
    <m/>
    <m/>
    <m/>
    <m/>
    <m/>
    <m/>
    <m/>
    <n v="0"/>
    <m/>
    <m/>
    <m/>
    <m/>
    <m/>
    <m/>
    <n v="0"/>
    <m/>
    <m/>
    <m/>
    <n v="6"/>
    <m/>
    <n v="6"/>
    <m/>
  </r>
  <r>
    <n v="65"/>
    <x v="64"/>
    <s v="Nomb. Definitivo"/>
    <x v="0"/>
    <s v="NOMBRAMIENTO DEFINITIVO DESDE 1993 DOCENTE PARVULARIA "/>
    <x v="19"/>
    <x v="8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0"/>
    <m/>
    <m/>
    <m/>
    <n v="0"/>
    <m/>
    <n v="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n v="1"/>
    <s v="0503272775"/>
    <s v="AIDA MARINA  CAÑAR CHASI "/>
    <x v="0"/>
    <s v="LICENCIADA EN CIENCIAS DE LA EDUCACIÓN MENCIÓN EDUCACIÓN BÁSICA "/>
    <m/>
    <s v="GANADOR DE QSM 7 DOCENTE DE EGB 2DO A 7MO"/>
    <x v="0"/>
    <x v="0"/>
    <m/>
    <x v="0"/>
    <x v="0"/>
    <s v="Docente"/>
    <s v="Categoría G"/>
    <d v="1986-03-05T00:00:00"/>
    <s v="38 Años 4 Meses"/>
    <d v="2018-10-01T00:00:00"/>
    <s v="5 Años 9 Meses"/>
    <d v="2021-11-04T00:00:00"/>
    <s v="2 Años 7 Meses"/>
    <s v="LATACUNGA LA MERCED CALLES QUIJANO Y ORDOÑEZ Y FELIX VALENCIA FRENTE A LA COOPERATIVA TULCÁN "/>
    <s v="0987956996"/>
    <s v="aiditamarina_86@hotmail.com "/>
    <m/>
    <m/>
    <m/>
  </r>
  <r>
    <n v="2"/>
    <s v="0502260797"/>
    <s v="ANITA LUCIA RIVERA BAÑO "/>
    <x v="0"/>
    <s v="LICENCIADA EN CIENCIAS DE LA EDUCACIÓN MENCIÓN EDUCACIÓN BÁSICA "/>
    <m/>
    <s v="NOMBRAMIENTO PROVISIONAL  DESDE EL AÑO 2017 DOCENTE AULA"/>
    <x v="0"/>
    <x v="0"/>
    <m/>
    <x v="1"/>
    <x v="0"/>
    <s v="Docente"/>
    <s v="Categoría G"/>
    <d v="1976-04-28T00:00:00"/>
    <s v="48 Años 2 Meses"/>
    <d v="2010-09-06T00:00:00"/>
    <s v="13 Años 9 Meses"/>
    <d v="2017-07-07T00:00:00"/>
    <s v="6 Años 11 Meses"/>
    <s v="Ciudadela Jaime Hurtado"/>
    <s v="0987216892"/>
    <s v="anita.rivera22@hotmail.com "/>
    <m/>
    <m/>
    <m/>
  </r>
  <r>
    <n v="3"/>
    <s v="0501624001"/>
    <s v="BYRON ESTUARDO JACOME CASA "/>
    <x v="0"/>
    <s v="LICENCIADO EN CIENCIAS DE LA EDUCACIÓN PROFESOR DE SEGUNDA ENSEÑANZA EN LA ESPECIALIZACIÓN DE HISTORIA Y GEOGRAFÍA"/>
    <m/>
    <s v="TRASPASO DE PARTIDA POR SECTORIZACIÓN 2021 DOCENTE DE ESTUDIOS SOCIALES EGB 8VO A 10MO"/>
    <x v="1"/>
    <x v="0"/>
    <m/>
    <x v="0"/>
    <x v="0"/>
    <s v="Docente"/>
    <s v="Categoría G"/>
    <d v="1968-11-14T00:00:00"/>
    <s v="55 Años 8 Meses"/>
    <d v="1996-12-02T00:00:00"/>
    <s v="27 Años 7 Meses"/>
    <d v="2021-11-01T00:00:00"/>
    <s v="2 Años 8 Meses"/>
    <s v="BARRIO ROSITA PAREDES ( PUJILI ) CALLE JUAN SALINAS Y TEOFILO SEGOVIA, CASA # 7-03 y 7-05"/>
    <s v="0986215886"/>
    <s v="tayronjacome@hotmail.com"/>
    <m/>
    <m/>
    <m/>
  </r>
  <r>
    <n v="4"/>
    <s v="0503613606"/>
    <s v="BYRON SANTIAGO QUILUMBA MUILEMA  "/>
    <x v="0"/>
    <s v="INGENIERO INDUSTRIAL "/>
    <m/>
    <s v="TRASPASO DE PARTIDA POR SECTORIZACIÓN 2020 DOCENTE DE ELECTRICIDAD Y ELECTRÓNICA "/>
    <x v="2"/>
    <x v="0"/>
    <m/>
    <x v="0"/>
    <x v="0"/>
    <s v="Docente"/>
    <s v="Categoría G"/>
    <d v="1990-01-26T00:00:00"/>
    <s v="34 Años 5 Meses"/>
    <d v="2014-09-09T00:00:00"/>
    <s v="9 Años 9 Meses"/>
    <d v="2020-11-02T00:00:00"/>
    <s v="3 Años 8 Meses"/>
    <s v="Pujilí barrio Perpetuo Socorro calle S/N"/>
    <s v="0992519276"/>
    <s v="santy.quilumba@yahoo.es "/>
    <m/>
    <m/>
    <m/>
  </r>
  <r>
    <n v="5"/>
    <s v="0503720583"/>
    <s v="CARMEN GABRIELA BANDA MUÑOZ "/>
    <x v="0"/>
    <s v="LICENCIADA EN CIENCIAS DE LA EDUCACION MENCION INGLES"/>
    <m/>
    <s v="GANADOR DE QSM 6 DOCENTE EDUCACIÓN ARTÍSTICA Y ESTÉTICA 2D0 EGB A BGU"/>
    <x v="3"/>
    <x v="0"/>
    <m/>
    <x v="0"/>
    <x v="0"/>
    <s v="Docente"/>
    <s v="Categoría G"/>
    <d v="1993-02-16T00:00:00"/>
    <s v="31 Años 4 Meses"/>
    <d v="2016-09-01T00:00:00"/>
    <s v="7 Años 10 Meses"/>
    <d v="2020-09-07T00:00:00"/>
    <s v="3 Años 9 Meses"/>
    <s v="PARROQUIA TANICUCHÍ- BARRIO COBA SANTA CLARA"/>
    <s v="0996651753"/>
    <s v="gaby_suka@hotmail.com"/>
    <m/>
    <m/>
    <m/>
  </r>
  <r>
    <n v="6"/>
    <s v="0504006271"/>
    <s v="CECILIA KARINA  MADRIL QUISHPE "/>
    <x v="0"/>
    <s v="LICENCIADA EN CIENCIAS DE LA EDUCACIÓN MENCIÓN EDUCACIÓN PARVULARIA "/>
    <m/>
    <s v="CONTRATO OCACIONAL 2023 DOCENTE  DE EGB 2DO A 7MO"/>
    <x v="4"/>
    <x v="0"/>
    <m/>
    <x v="2"/>
    <x v="0"/>
    <s v="Docente"/>
    <s v="Categoría G"/>
    <d v="1991-03-13T00:00:00"/>
    <s v="33 Años 3 Meses"/>
    <d v="2016-12-09T00:00:00"/>
    <s v="7 Años 6 Meses"/>
    <d v="2016-12-09T00:00:00"/>
    <s v="7 Años 6 Meses"/>
    <s v="Barrio San Juan Calle Principal Via Isinche"/>
    <s v="0999099452"/>
    <s v="kmadrilquishpe@yahoo.com"/>
    <m/>
    <m/>
    <m/>
  </r>
  <r>
    <n v="7"/>
    <s v="0501821714"/>
    <s v="CONSOLACIÓN PETRONILA YUPANGUI GUILCAZO "/>
    <x v="1"/>
    <s v="LICENCIADA EN CIENCIAS DE LA EDUCACIÓN PROFESORA DE SEGUNDA ENSEÑANZA EN LA ESPECIALIZACIÓN DE FILOSOFÍA Y CIENCIAS SOCIO ECONÓMICAS"/>
    <s v="DIPLOMA SUPERIOR EN PEDAGOGÍAS INNOVADORAS"/>
    <s v="HISTORIA Y CIENCIAS SOCIALES BACHILLERATO"/>
    <x v="5"/>
    <x v="0"/>
    <m/>
    <x v="0"/>
    <x v="0"/>
    <s v="Docente"/>
    <s v="Categoría D"/>
    <d v="1970-03-29T00:00:00"/>
    <s v="54 Años 3 Meses"/>
    <d v="1998-03-19T00:00:00"/>
    <s v="26 Años 3 Meses"/>
    <d v="2017-07-15T00:00:00"/>
    <s v="6 Años 11 Meses"/>
    <s v="LATACUNGA URBANIZACION REINA DEL CISNE SECTOR REGISTRO CIVIL"/>
    <s v="0996964352"/>
    <s v="cpy_70@yahoo.com"/>
    <m/>
    <m/>
    <m/>
  </r>
  <r>
    <n v="8"/>
    <s v="0502658388"/>
    <s v="CRISTIAN RODRIGO PUCO CHICAIZA "/>
    <x v="1"/>
    <s v="LICENCIADO EN CIENCIAS DE LA EDUCACION MENCION INGLES"/>
    <s v="MAGÍSTER EN LINGÜÍSTICA APLICADA A LA ENSEÑANZA DEL INGLÉS COMO LENGUA EXTRANJERA"/>
    <s v="GANADOR DE QSM 4 DOCENTE DE INGLÉS"/>
    <x v="3"/>
    <x v="0"/>
    <m/>
    <x v="0"/>
    <x v="0"/>
    <s v="Docente"/>
    <s v="Categoría G"/>
    <d v="1983-11-12T00:00:00"/>
    <s v="40 Años 8 Meses"/>
    <d v="2014-09-01T00:00:00"/>
    <s v="9 Años 10 Meses"/>
    <d v="2014-09-01T00:00:00"/>
    <s v="9 Años 10 Meses"/>
    <s v="Parroquia San Juan de Pastocalle/Barrio Centro/calle 24 de mayo s/n y Cotopaxi"/>
    <s v="0984450707"/>
    <s v="cris_usa@outlook.com"/>
    <m/>
    <m/>
    <m/>
  </r>
  <r>
    <n v="9"/>
    <s v="0502122914"/>
    <s v="DARWIN GEOVANY GUAYTA GUAITA "/>
    <x v="0"/>
    <s v="TECNOLOGO EN MANTENIMIENTO ELECTRICO Y CONTROL INDUSTRIAL"/>
    <m/>
    <s v="NOMBRAMIENTO DEFINITIVO DESDE 2001 DOCENTE DE ELECTRICIDAD"/>
    <x v="2"/>
    <x v="0"/>
    <m/>
    <x v="0"/>
    <x v="0"/>
    <s v="Docente"/>
    <s v="Categoría G"/>
    <d v="1974-02-09T00:00:00"/>
    <s v="50 Años 5 Meses"/>
    <d v="2001-06-30T00:00:00"/>
    <s v="23 Años 0 Meses"/>
    <d v="2001-06-30T00:00:00"/>
    <s v="23 Años 0 Meses"/>
    <s v="GUAYTACAMA"/>
    <s v="0995448664"/>
    <s v="darwing725@hotmail.com"/>
    <m/>
    <m/>
    <m/>
  </r>
  <r>
    <n v="10"/>
    <s v="0502645179"/>
    <s v="DARWIN LEONARDO LÓPEZ ZAMBRANO "/>
    <x v="1"/>
    <s v="INGENIERÍA EN ADMINISTRACIÓN Y PRODUCCIÓN INDUSTRIAL"/>
    <s v="MAGISTER EN GESTIÓN EDUCATIVA"/>
    <s v="TRASPASO DE PARTIDA POR SECTORIZACIÓN 2020 DOCENTE DE ELECTRICIDAD Y ELECTRÓNICA "/>
    <x v="2"/>
    <x v="0"/>
    <m/>
    <x v="0"/>
    <x v="0"/>
    <s v="Docente"/>
    <s v="Categoría G"/>
    <d v="1983-05-04T00:00:00"/>
    <s v="41 Años 2 Meses"/>
    <d v="2016-04-04T00:00:00"/>
    <s v="8 Años 3 Meses"/>
    <d v="2019-11-28T00:00:00"/>
    <s v="4 Años 7 Meses"/>
    <s v="TANICUCHI URBANIZACIÓN SANTA CLARA CALLE H e I VIA A GOTERAS "/>
    <s v="0959627311"/>
    <s v="darwinlopezzambrano@gmail.com"/>
    <m/>
    <m/>
    <m/>
  </r>
  <r>
    <n v="11"/>
    <s v="0503344236"/>
    <s v="DIANA CAROLINA  BERMEO MARTINEZ "/>
    <x v="0"/>
    <s v="INGENIERO EN ELECTROMECANICA"/>
    <m/>
    <s v="CONTRATO OCACIONAL 2022 DOCENTE MATEMÁTICA"/>
    <x v="6"/>
    <x v="0"/>
    <m/>
    <x v="2"/>
    <x v="0"/>
    <s v="Docente"/>
    <s v="Categoría G"/>
    <d v="1990-11-21T00:00:00"/>
    <s v="33 Años 7 Meses"/>
    <d v="2017-10-04T00:00:00"/>
    <s v="6 Años 9 Meses"/>
    <d v="2017-10-04T00:00:00"/>
    <s v="6 Años 9 Meses"/>
    <s v="Saquisilí- Parroquia Chantilin, calle Amazonas"/>
    <s v="0984384638"/>
    <s v="karito-bm@hotmail.es"/>
    <m/>
    <m/>
    <m/>
  </r>
  <r>
    <n v="12"/>
    <s v="0502666035"/>
    <s v="DIEGO FERNANDO CHASI TOAPANTA  "/>
    <x v="0"/>
    <s v="LICENCIADO EN CIENCIAS DE LA EDUCACIÓN ESPECIALIZACIÓN CULTURA FÍSICA"/>
    <m/>
    <s v="NOMBRAMIENTO DEFINITIVO DESDE 2010 DOCENTE EGB Y BACHILLERATO DE CULTURA FÍSICA "/>
    <x v="7"/>
    <x v="0"/>
    <m/>
    <x v="0"/>
    <x v="0"/>
    <s v="Docente"/>
    <s v="Categoría G"/>
    <d v="1982-01-30T00:00:00"/>
    <s v="42 Años 5 Meses"/>
    <d v="2010-10-14T00:00:00"/>
    <s v="13 Años 8 Meses"/>
    <d v="2013-07-01T00:00:00"/>
    <s v="11 Años 0 Meses"/>
    <s v="Latacunga, Nueva Vida, Calle Dapsano y Aguiluchos S/N, Casa de dos pisos blanca con rojo"/>
    <s v="0992725111"/>
    <s v="diegueins25@hotmail.com"/>
    <m/>
    <m/>
    <m/>
  </r>
  <r>
    <n v="13"/>
    <s v="0502429343"/>
    <s v="DIEGO HERNAN  ALMACHI TASINCHANO "/>
    <x v="1"/>
    <s v="LICENCIADO EN CIENCIAS DE LA EDUCACION MENCION ELECTRICIDAD"/>
    <s v="MAGISTER EN SEGURIDAD Y PREVENCION DE RIESGOS DEL TRABAJO"/>
    <s v="NOMBRAMIENTO PROVISIONAL  DESDE EL AÑO 2018 DOCENTE FIP ELECTRÓNICA DE CONSUMO"/>
    <x v="2"/>
    <x v="0"/>
    <m/>
    <x v="2"/>
    <x v="0"/>
    <s v="Docente"/>
    <s v="Categoría G"/>
    <d v="1979-03-14T00:00:00"/>
    <s v="45 Años 4 Meses"/>
    <d v="2009-09-01T00:00:00"/>
    <s v="14 Años 10 Meses"/>
    <d v="2018-04-16T00:00:00"/>
    <s v="6 Años 2 Meses"/>
    <s v="BARRIO SAN SEBASTIÁN CALLE VICENTE LEÓN S/N; CERCA EDIFICIO MEGASPEED"/>
    <s v="0984958742"/>
    <s v="diego1almachi@gmail.com"/>
    <m/>
    <m/>
    <m/>
  </r>
  <r>
    <n v="14"/>
    <s v="0502457211"/>
    <s v="EDILMA SOLEDAD ORDOÑEZ VIERA  "/>
    <x v="0"/>
    <s v="LICENCIADA EN CIENCIAS DE LA EDUCACIÓN MENCIÓN EDUCACIÓN BÁSICA"/>
    <m/>
    <s v="CONTRATO OCACIONAL 2023 DOCENTE  DE EGB 2DO A 7MO"/>
    <x v="0"/>
    <x v="0"/>
    <m/>
    <x v="1"/>
    <x v="0"/>
    <s v="Docente"/>
    <s v="Categoría G"/>
    <d v="1981-11-27T00:00:00"/>
    <s v="42 Años 7 Meses"/>
    <d v="2021-12-03T00:00:00"/>
    <s v="2 Años 7 Meses"/>
    <d v="2021-12-03T00:00:00"/>
    <s v="2 Años 7 Meses"/>
    <s v="LATACUNGA BARRIO EL CARMEN "/>
    <n v="979084055"/>
    <s v="soleordoñez1981@gmail.com"/>
    <m/>
    <m/>
    <m/>
  </r>
  <r>
    <n v="15"/>
    <s v="0501982987"/>
    <s v="EDWIN ROLANDO ALMACHI QUINATOA "/>
    <x v="1"/>
    <s v="INGENIERO AGROINDUSTRIAL"/>
    <s v="MAGISTER EN DISEÑO CURRICULAR Y EVALUACION EDUCATIVA"/>
    <s v="GANADOR DE QSM 1 DOCENTE QUÍMICA BGU"/>
    <x v="8"/>
    <x v="0"/>
    <m/>
    <x v="0"/>
    <x v="0"/>
    <s v="Docente"/>
    <s v="Categoría G"/>
    <d v="1972-10-15T00:00:00"/>
    <s v="51 Años 9 Meses"/>
    <d v="2011-02-01T00:00:00"/>
    <s v="13 Años 5 Meses"/>
    <d v="2014-07-01T00:00:00"/>
    <s v="10 Años 0 Meses"/>
    <s v="Cantón Pujilí,  Avenida Velasco Ibarra, Cuatro Esquinas, S/N, atras del coliceo"/>
    <s v="0998589936"/>
    <s v="edwin7219rolando@hotmail.es"/>
    <m/>
    <m/>
    <m/>
  </r>
  <r>
    <n v="16"/>
    <s v="0502955065"/>
    <s v="ELVIA BEATRIZ BRONCANO CUJI "/>
    <x v="1"/>
    <s v="INGENIERA EN ECOTURISMO"/>
    <s v="MASTER UNIVERSITARIO EN DIDACTICA DE LAS MATEMATICAS EN EDUCACION INFANTIL Y PRIMARIA"/>
    <s v="CONTRATO OCACIONAL 2022 DOCENTE LENGUA Y LITERATURA"/>
    <x v="9"/>
    <x v="0"/>
    <m/>
    <x v="2"/>
    <x v="0"/>
    <s v="Docente"/>
    <s v="Categoría G"/>
    <d v="1983-11-25T00:00:00"/>
    <s v="40 Años 7 Meses"/>
    <d v="2015-09-01T00:00:00"/>
    <s v="8 Años 10 Meses"/>
    <d v="2016-08-25T00:00:00"/>
    <s v="7 Años 10 Meses"/>
    <s v="GUAYTACAMA, CENTRO"/>
    <n v="982932489"/>
    <s v="dama124@hotmail.es"/>
    <m/>
    <m/>
    <m/>
  </r>
  <r>
    <n v="17"/>
    <s v="0501739858"/>
    <s v="EVA NARCISA YÁNEZ JÁCOME "/>
    <x v="0"/>
    <s v="LICENCIADA EN CIENCIAS DE LA EDUCACIÓN ESPECIALIDAD EDUCACIÓN PARVULARIA            "/>
    <m/>
    <s v="TRASPASO DE PARTIDA 2014 DOCENTE DE EGB 2DO A 7MO"/>
    <x v="4"/>
    <x v="0"/>
    <m/>
    <x v="0"/>
    <x v="0"/>
    <s v="Docente"/>
    <s v="Categoría G"/>
    <d v="1970-02-24T00:00:00"/>
    <s v="54 Años 4 Meses"/>
    <d v="2005-11-01T00:00:00"/>
    <s v="18 Años 8 Meses"/>
    <d v="2006-12-01T00:00:00"/>
    <s v="17 Años 7 Meses"/>
    <s v="Barrio Goteras Yánez, calle principal esquinera"/>
    <s v="0998335229"/>
    <s v="enyanezj@gmail.com"/>
    <m/>
    <m/>
    <m/>
  </r>
  <r>
    <n v="18"/>
    <s v="0501603898"/>
    <s v="FELIX GONZALO OÑA CHIMBO"/>
    <x v="0"/>
    <s v="LICENCIAD0 EN CIENCIAS DE LA EDUCACION MENCION EDUCACION BASICA"/>
    <m/>
    <s v="NOMBRAMIENTO DEFINITIVO DESDE 1996 DOCENTE DE EGB 2DO A 7MO"/>
    <x v="0"/>
    <x v="0"/>
    <m/>
    <x v="0"/>
    <x v="0"/>
    <s v="Docente"/>
    <s v="Categoría G"/>
    <d v="1968-05-28T00:00:00"/>
    <s v="56 Años 1 Meses"/>
    <d v="1996-07-27T00:00:00"/>
    <s v="27 Años 11 Meses"/>
    <d v="2022-11-01T00:00:00"/>
    <s v="1 Años 8 Meses"/>
    <s v="SALCEDO"/>
    <s v="0999006019"/>
    <s v="felizona619@gmail.com "/>
    <m/>
    <m/>
    <m/>
  </r>
  <r>
    <n v="19"/>
    <s v="0502297591"/>
    <s v="GISSELA MARIBEL BEDOYA BEDON"/>
    <x v="0"/>
    <s v="CIENCIAS DE LA EDUCACIÓN MENCIÓN EDUCACIÓN BÁSICA"/>
    <m/>
    <s v="NOMBRAMIENTO PROVISIONAL  DESDE EL AÑO 2022 DOCENTE DE EGB 2DO A 7MO"/>
    <x v="10"/>
    <x v="0"/>
    <m/>
    <x v="2"/>
    <x v="0"/>
    <s v="Docente"/>
    <s v="Categoría G"/>
    <d v="1979-08-22T00:00:00"/>
    <s v="44 Años 10 Meses"/>
    <d v="2023-10-16T00:00:00"/>
    <s v="0 Años 8 Meses"/>
    <d v="2023-10-16T00:00:00"/>
    <s v="0 Años 8 Meses"/>
    <s v="RUMIPAMBA "/>
    <s v="0992939126"/>
    <s v="giss_2208@hotmail.com"/>
    <m/>
    <m/>
    <m/>
  </r>
  <r>
    <n v="20"/>
    <s v="0501906689"/>
    <s v="GLORIA AZUCENA VIERA SANCHEZ "/>
    <x v="0"/>
    <s v="TECNICO SUPERIOR EN SECRETARIADO EJECUTIVO BILINGÜE"/>
    <m/>
    <s v="CONTRATO OCACIONAL 2023 DOCENTE  DE INGLÉS"/>
    <x v="3"/>
    <x v="0"/>
    <m/>
    <x v="2"/>
    <x v="0"/>
    <s v="Docente"/>
    <s v="Categoría G"/>
    <d v="1973-04-21T00:00:00"/>
    <s v="51 Años 2 Meses"/>
    <d v="1998-10-01T00:00:00"/>
    <s v="25 Años 9 Meses"/>
    <d v="2014-01-10T00:00:00"/>
    <s v="10 Años 5 Meses"/>
    <s v="LATACUNGA"/>
    <n v="984401363"/>
    <s v="azucena-viera1@hotmail.com"/>
    <m/>
    <m/>
    <m/>
  </r>
  <r>
    <n v="21"/>
    <s v="0502302060"/>
    <s v="GUADALUPE DEL ROCIO SEMANATE SEMANATE "/>
    <x v="1"/>
    <s v="LICENCIADA EN CIENCIAS DE LA EDUCACIÓN MENCIÓN PARVULARIA"/>
    <s v="MAGISTER EN DISEÑO CURRICULAR Y EVALUACIÓN EDUCATIVA"/>
    <s v="CONTRATO OCACIONAL 2023 DOCENTE  DE EDUCACIÓN INICIAL"/>
    <x v="4"/>
    <x v="0"/>
    <m/>
    <x v="2"/>
    <x v="0"/>
    <s v="Docente"/>
    <s v="Categoría G"/>
    <d v="1978-05-18T00:00:00"/>
    <s v="46 Años 1 Meses"/>
    <d v="2015-10-01T00:00:00"/>
    <s v="8 Años 9 Meses"/>
    <d v="2016-02-17T00:00:00"/>
    <s v="8 Años 4 Meses"/>
    <s v="Barrio Rosita Paredes, calle Rafael Villacis y Luís Antonio Rivadeneria, Pujilí, Número de casa SN, Referencia a tras de UE Provincia de Cotopaxi."/>
    <s v="0998107270"/>
    <s v="fantolife@hotmail.com"/>
    <m/>
    <m/>
    <m/>
  </r>
  <r>
    <n v="22"/>
    <s v="0503128209"/>
    <s v="IRMA MARÍA MARTÍNEZ NIETO  "/>
    <x v="1"/>
    <s v="LICENCIADA EN CIENCIAS DE LA EDUCACIÓN MENCIÓN PARVULARIA"/>
    <s v="MAGISTER EN PLANEAMIENTO Y ADMINISTRACIÓN EDUCATIVOS"/>
    <s v="NOMBRAMIENTO DEFINITIVO DESDE 2014 DOCENTE EDUCACIÓN INICIAL"/>
    <x v="4"/>
    <x v="0"/>
    <m/>
    <x v="0"/>
    <x v="0"/>
    <s v="Docente"/>
    <s v="Categoría G"/>
    <d v="1984-12-01T00:00:00"/>
    <s v="39 Años 7 Meses"/>
    <d v="2014-07-01T00:00:00"/>
    <s v="10 Años 0 Meses"/>
    <d v="2014-07-15T00:00:00"/>
    <s v="9 Años 11 Meses"/>
    <s v="LATACUNGA,  BARRIO LA COCHA, CALLE QUITUS Y TIOPULLO CASA DE DOS PISOS COLOR VERDE"/>
    <s v="0998806841"/>
    <s v="irmymn@yahoo.com "/>
    <m/>
    <m/>
    <m/>
  </r>
  <r>
    <n v="23"/>
    <s v="0503271413"/>
    <s v="JAIME ADALBERTO HERNANDEZ DEL SALTO "/>
    <x v="0"/>
    <s v="LICENCIADO  ENCIENCIAS DE LA EDUCACIÓN BASICA"/>
    <m/>
    <s v="NOMBRAMIENTO PROVISIONAL  DESDE EL AÑO 2023 DOCENTE DE ESTUDIOS SOCIALES"/>
    <x v="11"/>
    <x v="0"/>
    <m/>
    <x v="1"/>
    <x v="0"/>
    <s v="Docente"/>
    <s v="Categoría G"/>
    <d v="1989-10-13T00:00:00"/>
    <s v="34 Años 8 Meses"/>
    <d v="2021-03-21T00:00:00"/>
    <s v="3 Años 3 Meses"/>
    <d v="2023-03-22T00:00:00"/>
    <s v="1 Años 3 Meses"/>
    <s v="LATACUNGA"/>
    <n v="983229299"/>
    <s v="jimmyslay131089@gmail.com"/>
    <m/>
    <m/>
    <m/>
  </r>
  <r>
    <n v="24"/>
    <s v="0502191273"/>
    <s v="JEAN PAUL MOLINA VILLARROEL  "/>
    <x v="1"/>
    <s v="INGENIERO EN SISTEMAS"/>
    <s v="MAGISTER EN EDUCACIÓN MENCIÓN PEDAGOGÍA EN ENTORNOS DIGITALES"/>
    <s v="GANADOR DE QSM 3 DOCENTE DE INFORMÁTICA"/>
    <x v="12"/>
    <x v="0"/>
    <m/>
    <x v="0"/>
    <x v="0"/>
    <s v="Docente"/>
    <s v="Categoría G"/>
    <d v="1975-09-01T00:00:00"/>
    <s v="48 Años 10 Meses"/>
    <d v="1998-09-14T00:00:00"/>
    <s v="25 Años 9 Meses"/>
    <d v="2014-01-14T00:00:00"/>
    <s v="10 Años 5 Meses"/>
    <s v="Pujilí, barrio Vicente León, avenida Velasco Ibarra entrada conjunto puertas del sol"/>
    <s v="0992962777"/>
    <s v="jepamovi@gmail.com"/>
    <m/>
    <m/>
    <m/>
  </r>
  <r>
    <n v="25"/>
    <s v="0503151862"/>
    <s v="JENNY MARICELA CHANCUSIG ARMAS"/>
    <x v="0"/>
    <s v="LICENCIADA EN CIENCIAS DE LA EDUCACIÓN MENCIÓN: PROFESORA PARVULARIA"/>
    <m/>
    <s v="GANADOR DE QSM 5 DOCENTE DE INICIAL 2 (DE 3 A 6 AÑOS) Y SUBNIVEL PREPARATORIA (1RO DE EGB)"/>
    <x v="4"/>
    <x v="0"/>
    <m/>
    <x v="0"/>
    <x v="0"/>
    <s v="Docente"/>
    <s v="Categoría G"/>
    <d v="1985-11-21T00:00:00"/>
    <s v="38 Años 7 Meses"/>
    <d v="2017-09-01T00:00:00"/>
    <s v="6 Años 10 Meses"/>
    <d v="2017-08-29T00:00:00"/>
    <s v="6 Años 10 Meses"/>
    <s v="Barrio Cajón Veracruz Calle 12 de Mayo N°520 y San Andrés junto al Minimarket &quot;El Jinete&quot;"/>
    <s v="0984595634"/>
    <s v="maricelachancusig030@gmail.com"/>
    <m/>
    <m/>
    <m/>
  </r>
  <r>
    <n v="26"/>
    <s v="0501818850"/>
    <s v="JOSE CHUSIN PILATASIG  "/>
    <x v="1"/>
    <s v="LICENCIADO EN CIENCIAS DE LA EDUCACION CON ESPECIALIDAD EN DOCENCIA BASICA INTERCULTURAL BILINGÜE"/>
    <s v="MAGÍSTER EN INNOVACIÓN DE LA EDUCACIÓN"/>
    <s v="NOMBRAMIENTO DEFINITIVO DESDE 1997 DOCENTE LENGUA Y LITERATURA DE 10MO EGB A 3RO BGU"/>
    <x v="10"/>
    <x v="0"/>
    <m/>
    <x v="0"/>
    <x v="0"/>
    <s v="Docente"/>
    <s v="Categoría G"/>
    <d v="1971-02-28T00:00:00"/>
    <s v="53 Años 4 Meses"/>
    <d v="1997-12-30T00:00:00"/>
    <s v="26 Años 6 Meses"/>
    <d v="2016-09-16T00:00:00"/>
    <s v="7 Años 9 Meses"/>
    <s v="San Felipe Loma Grande S/N"/>
    <s v="0993533734"/>
    <s v="josechusin@hotmail.com"/>
    <m/>
    <m/>
    <m/>
  </r>
  <r>
    <n v="27"/>
    <s v="0502392400"/>
    <s v="JUAN CARLOS CHANATASIG TOAPANTA "/>
    <x v="0"/>
    <s v="LICENCIADO EN CIENCIAS DE LA EDUCACIÓN ESPECIALIZACIÓN CULTURA FÍSICA"/>
    <m/>
    <s v="NOMBRAMIENTO DEFINITIVO DESDE 2009 DOCENTE EGB Y BACHILLERATO DE CULTURA FÍSICA "/>
    <x v="7"/>
    <x v="0"/>
    <m/>
    <x v="0"/>
    <x v="0"/>
    <s v="Docente"/>
    <s v="Categoría F"/>
    <d v="1979-04-01T00:00:00"/>
    <s v="45 Años 3 Meses"/>
    <d v="2009-09-01T00:00:00"/>
    <s v="14 Años 10 Meses"/>
    <d v="2013-07-01T00:00:00"/>
    <s v="11 Años 0 Meses"/>
    <s v="SAQUISILÍ, PANAMERICANA SUR, KM. 2 VÍA A LATACUNGA"/>
    <s v="0989640243"/>
    <s v="juanka1479@gmail.com"/>
    <m/>
    <m/>
    <m/>
  </r>
  <r>
    <n v="28"/>
    <s v="0502515554"/>
    <s v="LAURA VILCA TOAPANTA "/>
    <x v="1"/>
    <s v="LICENCIADA EN CIENCIAS DE LA EDUCACIÓN MENCIÓN PARVULARIA"/>
    <s v="MAGISTER EN EDUCACIÓN INICIAL"/>
    <s v="NOMBRAMIENTO DEFINITIVO DESDE 2014 DOCENTE DE EDUCACIÓN INICIAL"/>
    <x v="4"/>
    <x v="0"/>
    <m/>
    <x v="0"/>
    <x v="0"/>
    <s v="Docente"/>
    <s v="Categoría G"/>
    <d v="1980-07-12T00:00:00"/>
    <s v="44 Años 0 Meses"/>
    <d v="2014-03-06T00:00:00"/>
    <s v="10 Años 4 Meses"/>
    <d v="2014-03-06T00:00:00"/>
    <s v="10 Años 4 Meses"/>
    <s v="TANICUCHI, BARRIO EL CALVARIO"/>
    <s v="0998966064"/>
    <s v="lauravilcatoapanta@hotmail.com"/>
    <m/>
    <m/>
    <m/>
  </r>
  <r>
    <n v="29"/>
    <s v="1900412451"/>
    <s v="LAYDY PATRICIA ASANZA TENEN"/>
    <x v="0"/>
    <s v="LICENCIADA EN CIENCIAS DE LA EDUCACION MENCION EDUCACION BASICA"/>
    <m/>
    <s v="CONTRATO OCACIONAL 2022 DOCENTE DE EGB 2DO A 7MO"/>
    <x v="0"/>
    <x v="0"/>
    <m/>
    <x v="2"/>
    <x v="0"/>
    <s v="Docente"/>
    <s v="Categoría G"/>
    <d v="1987-04-07T00:00:00"/>
    <s v="37 Años 3 Meses"/>
    <d v="2015-09-01T00:00:00"/>
    <s v="8 Años 10 Meses"/>
    <d v="2015-09-01T00:00:00"/>
    <s v="8 Años 10 Meses"/>
    <s v="Latacunga/Ciudadela El Bosque/Calle y Algarrobos y Avellanos"/>
    <s v="0998399290"/>
    <s v="laydyas_07@hotmail.com"/>
    <m/>
    <m/>
    <m/>
  </r>
  <r>
    <n v="30"/>
    <s v="0503142200"/>
    <s v="LILIANA ELIZABETH BUSTILLOS CAJAS "/>
    <x v="0"/>
    <s v="LICENCIADA EN CIENCIAS DE LA EDUCACION MENCION EDUCACION PARVULARIA"/>
    <m/>
    <s v="NOMBRAMIENTO DEFINITIVO DESDE 2014 DOCENTE EDUCACIÓN INICIAL"/>
    <x v="4"/>
    <x v="0"/>
    <m/>
    <x v="0"/>
    <x v="0"/>
    <s v="Docente"/>
    <s v="Categoría G"/>
    <d v="1986-10-12T00:00:00"/>
    <s v="37 Años 9 Meses"/>
    <d v="2014-07-01T00:00:00"/>
    <s v="10 Años 0 Meses"/>
    <d v="2014-07-01T00:00:00"/>
    <s v="10 Años 0 Meses"/>
    <s v="PANAMERICANA PRINCIPAL VÍA LASSO - SAQUISILÍ KM 6 A LA ALTURA DEL BARRIO LA FLORESTA"/>
    <s v="0987052521"/>
    <s v="lilitony_86@hotmail.com"/>
    <m/>
    <m/>
    <m/>
  </r>
  <r>
    <n v="31"/>
    <s v="0501645469"/>
    <s v="LOLITA HORTENCIA PACHECO GUERRERO"/>
    <x v="1"/>
    <s v="LICENCIADA EN CIENCIAS DE LA EDUCACION MENCION EN EDUCACION BASICA"/>
    <s v="MAGISTER EN EDUCACION Y DESARROLLO SOCIAL"/>
    <s v="NOMBRAMIENTO DEFINITIVO DESDE 2012 DOCENTE EDUCACIÓN GENERAL BÁSICA"/>
    <x v="13"/>
    <x v="0"/>
    <m/>
    <x v="0"/>
    <x v="0"/>
    <s v="Docente"/>
    <s v="Categoría B"/>
    <d v="1970-06-05T00:00:00"/>
    <s v="54 Años 1 Meses"/>
    <d v="1995-01-05T00:00:00"/>
    <s v="29 Años 6 Meses"/>
    <d v="2012-10-03T00:00:00"/>
    <s v="11 Años 9 Meses"/>
    <s v="TANICUCHI CENTRO"/>
    <s v="0995873650"/>
    <s v="lolitahortencia@gmail.com"/>
    <m/>
    <m/>
    <m/>
  </r>
  <r>
    <n v="32"/>
    <s v="0502522469"/>
    <s v="LORENA DEL ROSARIO BUSTILLOS REYES "/>
    <x v="0"/>
    <s v="INGENIERA AGRÓNOMA"/>
    <m/>
    <s v="GANADOR DE QSM 4 DOCENTE MATAMÁTICA EGB 8VO A 10MO"/>
    <x v="9"/>
    <x v="0"/>
    <m/>
    <x v="0"/>
    <x v="0"/>
    <s v="Docente"/>
    <s v="Categoría G"/>
    <d v="1979-12-31T00:00:00"/>
    <s v="44 Años 6 Meses"/>
    <d v="2009-08-27T00:00:00"/>
    <s v="14 Años 10 Meses"/>
    <d v="2017-09-01T00:00:00"/>
    <s v="6 Años 10 Meses"/>
    <s v="Barrio Santa Clara Centro, Sector Tanicuchi"/>
    <s v="0996457598"/>
    <s v="lrbreyes79@gmail.com"/>
    <m/>
    <m/>
    <m/>
  </r>
  <r>
    <n v="33"/>
    <s v="0604793703"/>
    <s v="LUIS FERNANDO JAYA USHCA "/>
    <x v="0"/>
    <s v="LICENCIADO EN CIENCIAS DE LA EDUCACION, PROFESOR DE INFORMATICA APLICADA A LA EDUCACION"/>
    <m/>
    <s v="GANADOR DE QSM 7 DOCENTE DE INFORMÁTICA"/>
    <x v="12"/>
    <x v="1"/>
    <s v="Puruhá"/>
    <x v="0"/>
    <x v="0"/>
    <s v="Docente"/>
    <s v="Categoría G"/>
    <d v="1992-07-18T00:00:00"/>
    <s v="31 Años 11 Meses"/>
    <d v="2021-11-01T00:00:00"/>
    <s v="2 Años 8 Meses"/>
    <d v="2021-11-01T00:00:00"/>
    <s v="2 Años 8 Meses"/>
    <s v="San Andres, Guano, Chimborazo"/>
    <s v="0991808097"/>
    <s v="fernandojaya92@gmail.com"/>
    <m/>
    <m/>
    <m/>
  </r>
  <r>
    <n v="34"/>
    <s v="0502991581"/>
    <s v="MAGALY SOARYDA ZUMBA MONTES "/>
    <x v="0"/>
    <s v="LICENCIADA EN CIENCIAS DE LA EDUCACIÓN MENCIÓN EDUCACIÓN BÁSICA"/>
    <m/>
    <s v="CONTRATO OCACIONAL 2023 DOCENTE  DE EGB 2DO A 7MO"/>
    <x v="0"/>
    <x v="0"/>
    <m/>
    <x v="2"/>
    <x v="0"/>
    <s v="Docente"/>
    <s v="Categoría G"/>
    <d v="1989-09-29T00:00:00"/>
    <s v="34 Años 9 Meses"/>
    <d v="2016-06-06T00:00:00"/>
    <s v="8 Años 0 Meses"/>
    <d v="2018-01-07T00:00:00"/>
    <s v="6 Años 5 Meses"/>
    <s v="PUJILI  BARRIO ORIENTE CALLE AQUILINO CAJAS DETRAS DE LA ESCUELA PUJILI"/>
    <s v="0987897442"/>
    <s v="magyzumba1989@gmail.com"/>
    <m/>
    <m/>
    <m/>
  </r>
  <r>
    <n v="35"/>
    <s v="0401352398"/>
    <s v="MARCIA ELVIRA BORJA PADILLA "/>
    <x v="0"/>
    <s v="LICENCIADA EN CIENCIAS DE LA EDUCACIÒN ESPECIALIDAD INGLÈS"/>
    <m/>
    <s v="CONTRATO OCACIONAL 2022 DOCENTE INGLÉS"/>
    <x v="3"/>
    <x v="0"/>
    <m/>
    <x v="2"/>
    <x v="0"/>
    <s v="Docente"/>
    <s v="Categoría G"/>
    <d v="1977-04-27T00:00:00"/>
    <s v="47 Años 2 Meses"/>
    <d v="2002-10-01T00:00:00"/>
    <s v="21 Años 9 Meses"/>
    <d v="2014-01-01T00:00:00"/>
    <s v="10 Años 6 Meses"/>
    <s v="GUAYTACAMA/CALLESUCRE/24 DE MAYO/SN"/>
    <s v="0998544843"/>
    <s v="marcia_borja2014@hotmail.com"/>
    <m/>
    <m/>
    <m/>
  </r>
  <r>
    <n v="36"/>
    <s v="0501701411"/>
    <s v="MARCIA ELIZABETH BURGASÍ OÑATE "/>
    <x v="0"/>
    <s v="PROFESOR DE EDUCACION PRIMARIA - NIVEL TECNICO SUPERIOR"/>
    <m/>
    <s v="NOMBRAMIENTO DEFINITIVO DESDE 1990 DOCENTE DE 2DO A 7MO EGB"/>
    <x v="0"/>
    <x v="0"/>
    <m/>
    <x v="0"/>
    <x v="0"/>
    <s v="Docente"/>
    <s v="Categoría G"/>
    <d v="1969-09-18T00:00:00"/>
    <s v="54 Años 9 Meses"/>
    <d v="1990-05-04T00:00:00"/>
    <s v="34 Años 2 Meses"/>
    <d v="2015-09-16T00:00:00"/>
    <s v="8 Años 9 Meses"/>
    <s v="BARRIO LOS ROSALES CALLE MANABI Y RUMIÑAHUI"/>
    <s v="0995590946"/>
    <s v="marciaburgasí@yahoo.com"/>
    <m/>
    <m/>
    <m/>
  </r>
  <r>
    <n v="37"/>
    <s v="0502041031"/>
    <s v="MARCIA ELIZABETH LANDETA OÑATE "/>
    <x v="0"/>
    <s v="PROFESOR DE EDUCACION PRIMARIA NIVEL TECNOLOGICO"/>
    <m/>
    <s v="TRASPASO DE PARTIDA POR SECTORIZACIÓN 2021 DOCENTE DE EGB DE 2DO A  7MO"/>
    <x v="0"/>
    <x v="0"/>
    <m/>
    <x v="0"/>
    <x v="0"/>
    <s v="Docente"/>
    <s v="Categoría G"/>
    <d v="1972-02-02T00:00:00"/>
    <s v="52 Años 5 Meses"/>
    <d v="2004-03-12T00:00:00"/>
    <s v="20 Años 3 Meses"/>
    <d v="2021-11-01T00:00:00"/>
    <s v="2 Años 8 Meses"/>
    <s v="Canton Saquisilí Parroquia Chantilín Barrio Amazonas"/>
    <n v="991997343"/>
    <s v="marcialandeta1972@gmail.com"/>
    <m/>
    <m/>
    <m/>
  </r>
  <r>
    <n v="38"/>
    <s v="0502873797"/>
    <s v="MARCO VINICIO  SARZOSA ARROYO "/>
    <x v="0"/>
    <s v="PROFESOR EN EDUCACIÓN PRIMARIA _NIVEL TECNOLÓGICO "/>
    <m/>
    <s v="CONTRATO OCACIONAL 2023 DOCENTE  DE EGB 2DO A 7MO"/>
    <x v="0"/>
    <x v="0"/>
    <m/>
    <x v="2"/>
    <x v="0"/>
    <s v="Docente"/>
    <s v="Categoría E"/>
    <d v="1984-04-22T00:00:00"/>
    <s v="40 Años 2 Meses"/>
    <d v="2006-09-13T00:00:00"/>
    <s v="17 Años 9 Meses"/>
    <d v="2021-11-21T00:00:00"/>
    <s v="2 Años 7 Meses"/>
    <s v="BARRIO LA DOLOROSA, CALLES GARCIA MORENO Y GABRIEL ALVAREZ"/>
    <n v="984898949"/>
    <s v="vinicio22sarzosa@gmail.com "/>
    <m/>
    <m/>
    <m/>
  </r>
  <r>
    <n v="39"/>
    <s v="0503161556"/>
    <s v="MARGARITA ALEXANDRA  RONQUILLO CANDO "/>
    <x v="0"/>
    <s v="INGENIERA EN MEDIO AMBIENTE "/>
    <m/>
    <s v="VICERRECTORA"/>
    <x v="14"/>
    <x v="0"/>
    <m/>
    <x v="0"/>
    <x v="1"/>
    <s v="Directivo"/>
    <s v="Categoría G"/>
    <d v="1986-07-25T00:00:00"/>
    <s v="37 Años 11 Meses"/>
    <d v="2016-12-01T00:00:00"/>
    <s v="7 Años 7 Meses"/>
    <d v="2020-09-01T00:00:00"/>
    <s v="3 Años 10 Meses"/>
    <s v="Saquisilí, González Suárez y Bartolomé de las Casas S/N, frente a la mecánica Oña."/>
    <s v="0985666694"/>
    <s v="mayusronqui@hotmail.com"/>
    <m/>
    <m/>
    <m/>
  </r>
  <r>
    <n v="40"/>
    <s v="0504187402"/>
    <s v="MARÍA JUDITH AMORES GARZÓN"/>
    <x v="0"/>
    <s v="LICENCIADA EN CIENCIAS DE LA EDUCACIÓN MENSIÓN EDUCACIÓN BÁSICA"/>
    <m/>
    <s v="NOMBRAMIENTO PROVISIONAL  DESDE EL AÑO 2016 DOCENTE AULA"/>
    <x v="0"/>
    <x v="0"/>
    <m/>
    <x v="1"/>
    <x v="0"/>
    <s v="Docente"/>
    <s v="Categoría G"/>
    <d v="1993-09-05T00:00:00"/>
    <s v="30 Años 10 Meses"/>
    <d v="2014-09-14T00:00:00"/>
    <s v="9 Años 9 Meses"/>
    <d v="2016-11-15T00:00:00"/>
    <s v="7 Años 7 Meses"/>
    <s v="PARROQUIA LA VICTORIA-BARRIO CENTRO"/>
    <s v="0969039560"/>
    <s v="merilove1993@hotmail.com"/>
    <m/>
    <m/>
    <m/>
  </r>
  <r>
    <n v="41"/>
    <s v="0503232985"/>
    <s v="MARIA REBECA LATACUNGA PILATASIG "/>
    <x v="0"/>
    <s v="LICENCIADA EN CIENCIAS DE LA EDUCACIÓN MENCIÓN EDUCACIÓN PARVULARIA"/>
    <m/>
    <s v="CONTRATO OCACIONAL 2023 DOCENTE  DE EGB 2DO A 7MO"/>
    <x v="0"/>
    <x v="1"/>
    <s v="Pamzaleo"/>
    <x v="2"/>
    <x v="0"/>
    <s v="Docente"/>
    <s v="Categoría G"/>
    <d v="1985-08-07T00:00:00"/>
    <s v="38 Años 11 Meses"/>
    <d v="2019-09-12T00:00:00"/>
    <s v="4 Años 9 Meses"/>
    <d v="2019-09-12T00:00:00"/>
    <s v="4 Años 9 Meses"/>
    <s v="BARRIO 3 MAYO"/>
    <n v="958970634"/>
    <s v="rebesebitas27@yahoo.com"/>
    <m/>
    <m/>
    <m/>
  </r>
  <r>
    <n v="42"/>
    <s v="0503629875"/>
    <s v="MARÍA VERÓNICA  GUILCASO SANGOPANTA "/>
    <x v="0"/>
    <s v="LICENCIADA EN CIENCIAS DE LA EDUCACIÓN MENCIÓN EDUCACIÓN BÁSICA "/>
    <m/>
    <s v="CONTRATO OCACIONAL 2023 DOCENTE  DE EGB 2DO A 7MO"/>
    <x v="0"/>
    <x v="0"/>
    <m/>
    <x v="2"/>
    <x v="0"/>
    <s v="Docente"/>
    <s v="Categoría G"/>
    <d v="1991-01-08T00:00:00"/>
    <s v="33 Años 6 Meses"/>
    <d v="2015-10-01T00:00:00"/>
    <s v="8 Años 9 Meses"/>
    <d v="2015-10-01T00:00:00"/>
    <s v="8 Años 9 Meses"/>
    <s v="Barrio Chimbacalle ,calle Pichincha vía a la Y detrás de la unidad educativa Técnico Pujili "/>
    <s v="0958807368"/>
    <s v="verito_geme@hotmail.es"/>
    <m/>
    <m/>
    <m/>
  </r>
  <r>
    <n v="43"/>
    <s v="0503026502"/>
    <s v="MIGUEL ARMANDO AREQUIPA GUANOLUISA "/>
    <x v="0"/>
    <s v="LICENCIADO EN CIENCIAS DE LA EDUCACIÓN MENCIÓN CULTURA FÍSICA"/>
    <m/>
    <s v="GANADOR DE QSM 4 DOCENTE EDUCACIÓN FÍSICA"/>
    <x v="7"/>
    <x v="0"/>
    <m/>
    <x v="0"/>
    <x v="0"/>
    <s v="Docente"/>
    <s v="Categoría G"/>
    <d v="1984-08-13T00:00:00"/>
    <s v="39 Años 10 Meses"/>
    <d v="2014-09-18T00:00:00"/>
    <s v="9 Años 9 Meses"/>
    <d v="2014-09-18T00:00:00"/>
    <s v="9 Años 9 Meses"/>
    <s v="SAQUISILÍ BARRIO SAN JUAN DE BELLAVISTA CALLE GONZALES SUAREZ Y CABO HERRERA A DOS CUADRAS DE LA CAPILLA DEL BARRIO"/>
    <s v="0983331802"/>
    <s v="miguelpeluche14@hotmail.com"/>
    <m/>
    <m/>
    <m/>
  </r>
  <r>
    <n v="44"/>
    <s v="1722742416"/>
    <s v="MIGUEL ANGEL PARRA MUÑOZ "/>
    <x v="0"/>
    <s v="LICENCIADO EN CIENCIAS DE LA EDUCACION MENCION EDUCACION BASICA"/>
    <m/>
    <s v="GANADOR DE QSM 6 DOCENTE DE EGB 2DO A 7MO"/>
    <x v="0"/>
    <x v="0"/>
    <m/>
    <x v="0"/>
    <x v="0"/>
    <s v="Docente"/>
    <s v="Categoría G"/>
    <d v="1988-06-24T00:00:00"/>
    <s v="36 Años 0 Meses"/>
    <d v="2018-02-08T00:00:00"/>
    <s v="6 Años 4 Meses"/>
    <d v="2020-09-01T00:00:00"/>
    <s v="3 Años 10 Meses"/>
    <s v="PARROQUIA TOACASO-BARRIO PINTZE GRANDE-VIA SIGCHOS"/>
    <s v="0992642524"/>
    <s v="miguelparra74@yahoo.es"/>
    <m/>
    <m/>
    <m/>
  </r>
  <r>
    <n v="45"/>
    <s v="0501954655"/>
    <s v="MÓNICA DEL ROCÍO YUPANGUI TOAQUIZA "/>
    <x v="1"/>
    <s v="LICENCIADA EN CIENCIAS DE LA EDUCACION EN LA ESPECIALIDAD DE EDUCACION PRIMARIA/PROFESOR DE EDUCACION PRIMARIA - NIVEL TECNICO SUPERIOR"/>
    <s v="MAGISTER EN DOCENCIA UNIVERSITARIA Y ADMINISTRACION EDUCATIVA/ESPECIALISTA EN DISEÑO CURRICULAR POR COMPETENCIAS"/>
    <s v="RECTORA"/>
    <x v="10"/>
    <x v="0"/>
    <m/>
    <x v="0"/>
    <x v="2"/>
    <s v="Directivo"/>
    <s v="Categoría C"/>
    <d v="1973-01-10T00:00:00"/>
    <s v="51 Años 6 Meses"/>
    <d v="1994-05-31T00:00:00"/>
    <s v="30 Años 1 Meses"/>
    <d v="2000-09-22T00:00:00"/>
    <s v="23 Años 9 Meses"/>
    <s v="BARRIO LA FLORESTA PANAMERICANA SAQUISILÍ.LASS0 CALLE SECUNDARIA 10 DE AGOSTO"/>
    <n v="983884261"/>
    <s v="monicarocioyupa@yahoo.com"/>
    <m/>
    <m/>
    <m/>
  </r>
  <r>
    <n v="46"/>
    <s v="0503065260"/>
    <s v="MONICA JEANETH CHUQUITARCO TIPAN"/>
    <x v="1"/>
    <s v="LICENCIADA EN TURISMO"/>
    <s v="MAGISTER EN EDUCACION BASICA"/>
    <s v="NOMBRAMIENTO PROVISIONAL  DESDE EL AÑO 2023 DOCENTE EGB 2DO A 7MO"/>
    <x v="3"/>
    <x v="0"/>
    <m/>
    <x v="1"/>
    <x v="0"/>
    <s v="Docente"/>
    <s v="Categoría G"/>
    <d v="1985-11-28T00:00:00"/>
    <s v="38 Años 7 Meses"/>
    <d v="2021-11-08T00:00:00"/>
    <s v="2 Años 7 Meses"/>
    <d v="2023-03-22T00:00:00"/>
    <s v="1 Años 3 Meses"/>
    <s v="Latacunga"/>
    <s v="0987897180"/>
    <s v="monitajeaneth_2811@hotmail.com"/>
    <m/>
    <m/>
    <m/>
  </r>
  <r>
    <n v="47"/>
    <s v="0501973150"/>
    <s v="MONICA PATRICIA CHILUISA TOAPANTA "/>
    <x v="0"/>
    <s v="LICENCIADA EN CIENCIAS DE LA EDUCACIÓN ESPECIALIDAD CONTABILIDAD PEDAGÓGICA"/>
    <m/>
    <s v="GANADOR DE QSM 7 DOCENTE DE EMPRENDIMIENTO Y GESTIÓN BGU"/>
    <x v="15"/>
    <x v="0"/>
    <m/>
    <x v="0"/>
    <x v="0"/>
    <s v="Docente"/>
    <s v="Categoría G"/>
    <d v="1974-06-14T00:00:00"/>
    <s v="50 Años 1 Meses"/>
    <d v="2008-09-01T00:00:00"/>
    <s v="15 Años 10 Meses"/>
    <d v="2021-11-01T00:00:00"/>
    <s v="2 Años 8 Meses"/>
    <s v="PARROQUIA DE GUAYTACAMA BARRIO CENTRO CALLE GONZALEZ SUÁREZ Y 1O DE AGOSTO DIAGONAL AL RETEN POLICIAL"/>
    <s v="0998506891"/>
    <s v="monypachiluisa@gmail.com"/>
    <m/>
    <m/>
    <m/>
  </r>
  <r>
    <n v="48"/>
    <s v="0503063364"/>
    <s v="MYRIAN ROCIO ZURITA MENA "/>
    <x v="0"/>
    <s v="INGENIERA ELECTROMECÁNICA EN INSTRUMENTACIÓN "/>
    <m/>
    <s v="CONTRATO OCACIONAL 2023 DOCENTE  DE IEME"/>
    <x v="2"/>
    <x v="0"/>
    <m/>
    <x v="2"/>
    <x v="0"/>
    <s v="Docente"/>
    <s v="Categoría G"/>
    <d v="1985-06-25T00:00:00"/>
    <s v="39 Años 0 Meses"/>
    <d v="2011-09-01T00:00:00"/>
    <s v="12 Años 10 Meses"/>
    <d v="2020-09-01T00:00:00"/>
    <s v="3 Años 10 Meses"/>
    <s v="Barrio las Bethlemitas, Av. San Pablo y Hnos de la Caridad, casa5"/>
    <s v="0960184633"/>
    <s v="myrianzurita31@gmail.com "/>
    <m/>
    <m/>
    <m/>
  </r>
  <r>
    <n v="49"/>
    <s v="0503059354"/>
    <s v="NARCISA DEL CONSUELO CHILUISA LISINTUÑA "/>
    <x v="0"/>
    <s v="LICENCIADA EN CIENCIAS DE LA EDUCACIÓN MENCIÓN EDUCACIÓN PARVULARIO"/>
    <m/>
    <s v="CONTRATO OCACIONAL 2023 DOCENTE  DE EGB 2DO A 7MO"/>
    <x v="4"/>
    <x v="0"/>
    <m/>
    <x v="2"/>
    <x v="0"/>
    <s v="Docente"/>
    <s v="Categoría G"/>
    <d v="1986-01-22T00:00:00"/>
    <s v="38 Años 5 Meses"/>
    <d v="2011-09-05T00:00:00"/>
    <s v="12 Años 10 Meses"/>
    <d v="2018-09-05T00:00:00"/>
    <s v="5 Años 9 Meses"/>
    <s v="TANICUCHI BARRIO LA FLORESTA CALLE SAN FRANCISCO Y GALO PLAZA A 200METROS DE LALA PLAZOLETA."/>
    <s v="0998284370"/>
    <s v="cattyby@hotmail.com"/>
    <m/>
    <m/>
    <m/>
  </r>
  <r>
    <n v="50"/>
    <s v="0502527534"/>
    <s v="NANCY JANETH OÑA CALAPAQUI "/>
    <x v="0"/>
    <s v="LICENCIADA EN CIENCIAS DE LA EDUCACION MENCION: CIENCIAS SOCIALES"/>
    <m/>
    <s v="TRASPASO DE PARTIDA 2015 DOCENTE DE HISTORIA Y CIENCIAS SOCIALES"/>
    <x v="1"/>
    <x v="0"/>
    <m/>
    <x v="0"/>
    <x v="0"/>
    <s v="Docente"/>
    <s v="Categoría G"/>
    <d v="1980-01-09T00:00:00"/>
    <s v="44 Años 6 Meses"/>
    <d v="2009-06-16T00:00:00"/>
    <s v="15 Años 0 Meses"/>
    <d v="2015-09-15T00:00:00"/>
    <s v="8 Años 9 Meses"/>
    <s v="BARRIO CENTRO, PARROQUIA LA VICTORIA, CANTÓN PUJILÍ, COTOPAXI, CALLE VICENTE LEÓN, JUNTO A LA ESCUELA DE NIÑOS ESPECIALES"/>
    <s v="0984402029"/>
    <s v="susy_caicedo1@hotmail.com"/>
    <m/>
    <m/>
    <m/>
  </r>
  <r>
    <n v="51"/>
    <s v="0502414329"/>
    <s v="NELLY CATALINA BANDA YANEZ "/>
    <x v="1"/>
    <s v="LICENCIADA EN CIENCIAS DE LA EDUCACION MENCION EDUCACION PARVULARIA"/>
    <s v="MAGISTER EN EDUCACION INICIAL"/>
    <s v="NOMBRAMIENTO DEFINITIVO DESDE EL 2012 DOCENTE INICIAL"/>
    <x v="4"/>
    <x v="0"/>
    <m/>
    <x v="0"/>
    <x v="0"/>
    <s v="Docente"/>
    <s v="Categoría G"/>
    <d v="1979-02-17T00:00:00"/>
    <s v="45 Años 4 Meses"/>
    <d v="2012-08-28T00:00:00"/>
    <s v="11 Años 10 Meses"/>
    <d v="2012-08-28T00:00:00"/>
    <s v="11 Años 10 Meses"/>
    <s v="Latacunga Ciudadela El Bosque Avenida Unidad Nacional Calle Canelos y Caoba s/n Referencia Gasolinera &quot;La Mama Negra&quot;"/>
    <s v="0984815831"/>
    <s v="geoconda_63@yahoo.com"/>
    <m/>
    <m/>
    <m/>
  </r>
  <r>
    <n v="52"/>
    <s v="0501377550"/>
    <s v="NELLY SUSANA CAICEDO MONGE "/>
    <x v="1"/>
    <s v="LICENCIADA EN CIENCIAS DE LA EDUCACION PROFESORA DE ENSEÑANZA SECUNDARIA EN LA ESPECIALIZACION DE FIOLOSOFIA Y CIENCIAS SOCIO ECONOMICAS"/>
    <s v="MAGISTER EN DISEÑO CURRICULAR Y EVALUACION EDUCATIVA"/>
    <s v="NOMBRAMIENTO DEFINITIVO DESDE 1988 DOCENTE ESTUDIOS SOCIALES "/>
    <x v="16"/>
    <x v="0"/>
    <m/>
    <x v="0"/>
    <x v="0"/>
    <s v="Docente"/>
    <s v="Categoría A"/>
    <d v="1965-02-12T00:00:00"/>
    <s v="59 Años 5 Meses"/>
    <d v="1988-07-02T00:00:00"/>
    <s v="36 Años 0 Meses"/>
    <d v="1995-02-05T00:00:00"/>
    <s v="29 Años 5 Meses"/>
    <s v="BARRIO SAN FELIPE CALLE 10 DE AGOSTO Y SUBIA A BRAZALES. "/>
    <s v="0987372107"/>
    <s v="consuelo2201@hotmail.com"/>
    <m/>
    <m/>
    <m/>
  </r>
  <r>
    <n v="53"/>
    <s v="0502261860"/>
    <s v="NELLY GEOCONDA CHICAIZA AYNUCA "/>
    <x v="0"/>
    <s v="LICENCIADA EN CIENCIAS DE LA EDUCACIÓN ESPECIALIZACIÓN CONTABILIDAD Y COMPUTACIÓN"/>
    <m/>
    <s v="TRASPASO DE PARTIDA POR SECTORIZACIÓN 2021 DOCENTE DE LENGUA Y LITERATURA BGU"/>
    <x v="10"/>
    <x v="0"/>
    <m/>
    <x v="0"/>
    <x v="0"/>
    <s v="Docente"/>
    <s v="Categoría G"/>
    <d v="1979-02-10T00:00:00"/>
    <s v="45 Años 5 Meses"/>
    <d v="2016-02-15T00:00:00"/>
    <s v="8 Años 4 Meses"/>
    <d v="2021-11-01T00:00:00"/>
    <s v="2 Años 8 Meses"/>
    <s v="PARROQUIA CANCHAGUA, CALLE COTOPAXI Y JAIME HURTADO CASA S/N A 50MTS DE LA IGLESIA EVANGELICA"/>
    <n v="997159112"/>
    <s v="nancyc-1980@hotmail.com"/>
    <m/>
    <m/>
    <m/>
  </r>
  <r>
    <n v="54"/>
    <s v="1707505077"/>
    <s v="REINALDO EGIDIO SALAZAR PORTEROS "/>
    <x v="0"/>
    <s v="PROFESOR EN EDUCACIÓN PRIMARIA ESPECIALIDAD CULTURA ESTÉTICA - NIVEL TECNOLÓGICO"/>
    <m/>
    <s v="CONTRATO OCACIONAL 2023 DOCENTE  DE EDUCACIÓN ARTÍSTICA Y ESTÉTICA 2DOEGB A BGU"/>
    <x v="0"/>
    <x v="0"/>
    <m/>
    <x v="2"/>
    <x v="0"/>
    <s v="Docente"/>
    <s v="Categoría G"/>
    <d v="1976-05-09T00:00:00"/>
    <s v="48 Años 2 Meses"/>
    <d v="2009-09-01T00:00:00"/>
    <s v="14 Años 10 Meses"/>
    <d v="2014-11-01T00:00:00"/>
    <s v="9 Años 8 Meses"/>
    <s v="Parroqui 11de Noviembre barrio la union  casa# 22"/>
    <s v="0995057647"/>
    <s v="reinaldosalazar_9@hotmail.com"/>
    <m/>
    <m/>
    <m/>
  </r>
  <r>
    <n v="55"/>
    <s v="0501653638"/>
    <s v="RICHAR PATRICIO REINOSO VILLAGOMEZ "/>
    <x v="0"/>
    <s v="LICENCIADO EN CIENCIAS DE LA EDUCACION ESPECIALIDAD ADULTOS"/>
    <m/>
    <s v="NOMBRAMIENTO DEFINITIVO DESDE 1995 DOCENTE ELECTRÓNICA DE CONSUMO"/>
    <x v="7"/>
    <x v="0"/>
    <m/>
    <x v="0"/>
    <x v="3"/>
    <s v="Directivo"/>
    <s v="Categoría G"/>
    <d v="1968-03-29T00:00:00"/>
    <s v="56 Años 3 Meses"/>
    <d v="1995-08-22T00:00:00"/>
    <s v="28 Años 10 Meses"/>
    <d v="1995-08-22T00:00:00"/>
    <s v="28 Años 10 Meses"/>
    <s v="NUEVA ESPREANZA SECTOR NIAGARA MIRADOR CALLE REPENTINO Y CIVILIZACION"/>
    <s v="0992972550"/>
    <s v="richar_77@yahoo.es"/>
    <m/>
    <m/>
    <m/>
  </r>
  <r>
    <n v="56"/>
    <s v="0501969976"/>
    <s v="ROSA ADELA BUSTILLOS VARGAS "/>
    <x v="1"/>
    <s v="LICENCIADA EN CIENCIAS DE LA EDUCACION MENCION EDUCACION PRIMARIA"/>
    <s v="MASTER UNIVERSITARIO EN COMPETENCIAS DOCENTES AVANZADAS PARA NIVELES DE EDUCACION INFANTIL, PRIMARIA Y SECUNDARIA ESPECIALIDAD: CIENCIAS SOCIALES"/>
    <s v="GANADOR DE QSM 3 DOCENTE DE 2DO A 7MO"/>
    <x v="0"/>
    <x v="0"/>
    <m/>
    <x v="0"/>
    <x v="0"/>
    <s v="Docente"/>
    <s v="Categoría G"/>
    <d v="1972-12-25T00:00:00"/>
    <s v="51 Años 6 Meses"/>
    <d v="2009-02-02T00:00:00"/>
    <s v="15 Años 5 Meses"/>
    <d v="2017-09-01T00:00:00"/>
    <s v="6 Años 10 Meses"/>
    <s v="BARRIO LA FLORESTA, CALLE SAN FRANCISCO"/>
    <s v="0995129254"/>
    <s v="rosybustillosv@gmail.com"/>
    <m/>
    <m/>
    <m/>
  </r>
  <r>
    <n v="57"/>
    <s v="0503265167"/>
    <s v="SANDRA MIREYA  CEPEDA PERUGACHI "/>
    <x v="1"/>
    <s v="LICENCIADA EN CIENCIAS DE LA EDUCACIÓN MENCIÓN EDUCACIÓN BÁSICA "/>
    <s v="MAGISTER EDUCACIÓN BÁSICA "/>
    <s v="CONTRATO OCACIONAL 2022 DOCENTE  DE EGB 2DO A 7MO"/>
    <x v="0"/>
    <x v="0"/>
    <m/>
    <x v="2"/>
    <x v="0"/>
    <s v="Docente"/>
    <s v="Categoría G"/>
    <d v="1988-01-29T00:00:00"/>
    <s v="36 Años 5 Meses"/>
    <d v="2019-09-12T00:00:00"/>
    <s v="4 Años 9 Meses"/>
    <d v="2019-09-12T00:00:00"/>
    <s v="4 Años 9 Meses"/>
    <s v="Calzacuero, Mogollón De los Priostes y Mama Negra Conjunto Terranova casa 97"/>
    <s v="0989697064"/>
    <s v="s.cepeda29@hotmail.com "/>
    <m/>
    <m/>
    <m/>
  </r>
  <r>
    <n v="58"/>
    <s v="0502643158"/>
    <s v="SANDRA PAULINA MENA ANALUIZA"/>
    <x v="0"/>
    <s v="PROFESOR EN EDUCACIÓN BÁSICA"/>
    <m/>
    <s v="CONTRATO OCACIONAL 2022 DOCENTE  DE EGB 2DO A 7MO"/>
    <x v="0"/>
    <x v="0"/>
    <m/>
    <x v="1"/>
    <x v="0"/>
    <s v="Docente"/>
    <s v="Categoría G"/>
    <d v="1980-04-14T00:00:00"/>
    <s v="44 Años 2 Meses"/>
    <d v="2022-11-01T00:00:00"/>
    <s v="1 Años 8 Meses"/>
    <d v="2022-11-01T00:00:00"/>
    <s v="1 Años 8 Meses"/>
    <s v="VIA SAQUISILI AGLOMERADOS Y LA FLORESTA"/>
    <s v="0988042417"/>
    <s v="sabdramena787@gmail.com"/>
    <m/>
    <m/>
    <m/>
  </r>
  <r>
    <n v="59"/>
    <s v="0502356520"/>
    <s v="SANTIAGO COLON JACOME ORRICO "/>
    <x v="0"/>
    <s v="LICENCIADO EN CIENCIAS DE LA EDUCACION MENCION EDUCACION BASICA"/>
    <m/>
    <s v="CONTRATO OCACIONAL 2023 DOCENTE  DE EGB 2DO A 7MO"/>
    <x v="10"/>
    <x v="0"/>
    <m/>
    <x v="2"/>
    <x v="0"/>
    <s v="Docente"/>
    <s v="Categoría G"/>
    <d v="1982-01-31T00:00:00"/>
    <s v="42 Años 5 Meses"/>
    <d v="2015-09-14T00:00:00"/>
    <s v="8 Años 9 Meses"/>
    <d v="2021-11-17T00:00:00"/>
    <s v="2 Años 7 Meses"/>
    <s v="Calle Juan salinas y Luis Felipe Chávez (Pujili)"/>
    <s v="0995105310"/>
    <s v="santiagojd@hotmail.com"/>
    <m/>
    <m/>
    <m/>
  </r>
  <r>
    <n v="60"/>
    <s v="0502957715"/>
    <s v="SARA CLEMENCIA MOYA  MOYA   "/>
    <x v="0"/>
    <s v="LICENCIADA EN CIENCIAS DE LA EDUCACIÓN MENCIÓN EDUCACIÓN BÁSICA"/>
    <m/>
    <s v="GANADOR DE QSM 6 DOCENTE DE EGB 2DO A 7MO"/>
    <x v="0"/>
    <x v="0"/>
    <m/>
    <x v="0"/>
    <x v="0"/>
    <s v="Docente"/>
    <s v="Categoría G"/>
    <d v="1984-04-02T00:00:00"/>
    <s v="40 Años 3 Meses"/>
    <d v="2018-06-05T00:00:00"/>
    <s v="6 Años 0 Meses"/>
    <d v="2020-09-01T00:00:00"/>
    <s v="3 Años 10 Meses"/>
    <s v="BARRIO RIOBLANCO DE LASSO, CALLE PRINCIPAL VÍA A TOACAZO, CALLE SECUNDARIA ENTRADA HOSTERIA LA CIENEGA, NÚMERO DE CASA 180, CERCA ESCUELA JUAN MANUEL LASSO."/>
    <n v="987664447"/>
    <s v="sarita.moya2013@gmail.com"/>
    <m/>
    <m/>
    <m/>
  </r>
  <r>
    <n v="61"/>
    <s v="0502743214"/>
    <s v="SILVIA DEL PILAR PILATASIG PILATASIG "/>
    <x v="1"/>
    <s v="INGENIERA AGRÓNOMA"/>
    <s v="MAGISTER EN PLANEAMIENTO Y ADMINISTRACIÓN EDUCATIVOS"/>
    <s v="GANADOR DE QSM 6 DOCENTE DE CIENCIAS NATURALES EGB 8VO A 10MO"/>
    <x v="14"/>
    <x v="0"/>
    <m/>
    <x v="0"/>
    <x v="0"/>
    <s v="Docente"/>
    <s v="Categoría G"/>
    <d v="1984-07-27T00:00:00"/>
    <s v="39 Años 11 Meses"/>
    <d v="2010-05-01T00:00:00"/>
    <s v="14 Años 2 Meses"/>
    <d v="2020-09-01T00:00:00"/>
    <s v="3 Años 10 Meses"/>
    <s v="Pujilí- Barrio Santa Rosa, Vía Cusubamba Km8, a dos cuadras del centro"/>
    <s v="0987543579"/>
    <s v="silviapilatasig.com@hotmail.com"/>
    <m/>
    <m/>
    <m/>
  </r>
  <r>
    <n v="62"/>
    <s v="0501204382"/>
    <s v="VÍCTOR HUGO ESCOBAR REYES "/>
    <x v="1"/>
    <s v="DOCTOR EN CIENCIAS DE LA EDUCACION MENCION ENSEÑANZA DE LA MATEMATICA/LICENCIADO EN CIENCIAS DE LA EDUCACION EN LA ESPECIALIDAD DE FISICA Y MATEMATICA"/>
    <s v="MAGISTER EN DOCENCIA UNIVERSITARIA Y ADMINISTRACION EDUCATIVA/ESPECIALISTA EN DISEÑO CURRICULAR POR COMPETENCIAS"/>
    <s v="NOMBRAMIENTO DEFINITIVO DESDE 1988 DOCENTE DE MATEMATICAS EGB A 3RO BGU"/>
    <x v="11"/>
    <x v="0"/>
    <m/>
    <x v="0"/>
    <x v="0"/>
    <s v="Docente"/>
    <s v="Categoría C"/>
    <d v="1962-04-16T00:00:00"/>
    <s v="62 Años 3 Meses"/>
    <d v="1988-03-01T00:00:00"/>
    <s v="36 Años 4 Meses"/>
    <d v="1998-07-30T00:00:00"/>
    <s v="25 Años 11 Meses"/>
    <s v="PARROQUI TANICUCHI/BARRIO LA FLORESTA"/>
    <s v="0998790964"/>
    <s v="vescobarreyes@yahoo.com"/>
    <m/>
    <m/>
    <m/>
  </r>
  <r>
    <n v="63"/>
    <s v="0503348658"/>
    <s v="VILMA XIMENA PUCO CASA "/>
    <x v="0"/>
    <s v="LICENCIADA EN CIENCIAS DE LA EDUCACION MENCION EDUCACION BASICA"/>
    <m/>
    <s v="CONTRATO OCACIONAL 2023 DOCENTE  DE MATEMÁTICA"/>
    <x v="11"/>
    <x v="0"/>
    <m/>
    <x v="2"/>
    <x v="0"/>
    <s v="Docente"/>
    <s v="Categoría G"/>
    <d v="1990-05-07T00:00:00"/>
    <s v="34 Años 2 Meses"/>
    <d v="2018-05-04T00:00:00"/>
    <s v="6 Años 2 Meses"/>
    <d v="2018-05-04T00:00:00"/>
    <s v="6 Años 2 Meses"/>
    <s v="PARROQUIA PASTOCALLE/BARRIO SAN JOSÉ DE YANAYACÚ"/>
    <s v="0999173407"/>
    <s v="ximenapuco@gmail.com"/>
    <m/>
    <m/>
    <m/>
  </r>
  <r>
    <n v="64"/>
    <s v="0503203291"/>
    <s v="MONICA JACQUELINE TRAVEZ MENA  "/>
    <x v="0"/>
    <s v="INGENIERA EN CONTABILIDAD Y AUDITORIA CPA"/>
    <m/>
    <s v="CONTRATO OCACIONAL 2023 DOCENTE  DE EGB 2DO A 7MO"/>
    <x v="0"/>
    <x v="0"/>
    <m/>
    <x v="2"/>
    <x v="0"/>
    <s v="Docente"/>
    <s v="Categoría G"/>
    <d v="1988-02-22T00:00:00"/>
    <s v="36 Años 4 Meses"/>
    <d v="2011-10-01T00:00:00"/>
    <s v="12 Años 9 Meses"/>
    <d v="2021-11-30T00:00:00"/>
    <s v="2 Años 7 Meses"/>
    <s v="Barrio la cocha calle quitus"/>
    <s v="0984500502"/>
    <s v="travezmonica4@gmail.com "/>
    <m/>
    <m/>
    <m/>
  </r>
  <r>
    <n v="65"/>
    <s v="0501041560"/>
    <s v="GLADYS FABIOLA MENA GARZÓN "/>
    <x v="0"/>
    <s v="LICENCIADA EN CIENCIAS DE LA EDUCACIÓN ESPECIALIDAD EDUCACIÓN PARVULARIA"/>
    <m/>
    <s v="NOMBRAMIENTO DEFINITIVO DESDE 1993 DOCENTE PARVULARIA "/>
    <x v="17"/>
    <x v="0"/>
    <m/>
    <x v="0"/>
    <x v="0"/>
    <s v="Docente"/>
    <s v="Categoría C"/>
    <d v="1959-04-24T00:00:00"/>
    <s v="65 Años 2 Meses"/>
    <d v="1993-05-03T00:00:00"/>
    <s v="31 Años 2 Meses"/>
    <d v="2006-09-14T00:00:00"/>
    <s v="17 Años 9 Meses"/>
    <s v="BARRIO SAN FRANCISCO, AVENIDA LUIGUI RIPALDA, CERCA AL SUBCENTRO NINTINACAZO"/>
    <s v="0987953682"/>
    <s v="gladysj_7@hotmail.com"/>
    <m/>
    <m/>
    <m/>
  </r>
  <r>
    <n v="66"/>
    <s v="0501799563"/>
    <s v="EDUARDO CAJAS  JOSE  "/>
    <x v="2"/>
    <m/>
    <m/>
    <s v="CONSERJE"/>
    <x v="18"/>
    <x v="0"/>
    <m/>
    <x v="3"/>
    <x v="4"/>
    <s v="Administrativo"/>
    <m/>
    <d v="1976-09-15T00:00:00"/>
    <s v="47 Años 9 Meses"/>
    <d v="1999-11-22T00:00:00"/>
    <s v="24 Años 7 Meses"/>
    <d v="2018-06-11T00:00:00"/>
    <s v="6 Años 0 Meses"/>
    <s v="GUAYTACAMA"/>
    <s v="0983058524"/>
    <s v="joseduardoc1970@gmail.com"/>
    <m/>
    <m/>
    <m/>
  </r>
  <r>
    <n v="67"/>
    <s v="0502355258"/>
    <s v="GLORIA YOLANDA CATOTA CATOTA "/>
    <x v="2"/>
    <m/>
    <m/>
    <s v="CONSERJE"/>
    <x v="18"/>
    <x v="0"/>
    <m/>
    <x v="3"/>
    <x v="4"/>
    <s v="Administrativo"/>
    <m/>
    <d v="1976-09-15T00:00:00"/>
    <s v="47 Años 9 Meses"/>
    <d v="2001-03-09T00:00:00"/>
    <s v="23 Años 4 Meses"/>
    <d v="2014-11-25T00:00:00"/>
    <s v="9 Años 7 Meses"/>
    <s v="TANICUCHI"/>
    <s v="0983198066"/>
    <s v="gloria_catota@yahoo.com"/>
    <m/>
    <m/>
    <m/>
  </r>
  <r>
    <n v="68"/>
    <s v="0501379218"/>
    <s v="LIDIA JUDITH CHANCUSIG BUSTILLOS "/>
    <x v="2"/>
    <m/>
    <m/>
    <s v="CONSERJE"/>
    <x v="18"/>
    <x v="0"/>
    <m/>
    <x v="3"/>
    <x v="4"/>
    <s v="Administrativo"/>
    <m/>
    <d v="1963-04-28T00:00:00"/>
    <s v="61 Años 2 Meses"/>
    <d v="2008-03-24T00:00:00"/>
    <s v="16 Años 3 Meses"/>
    <d v="2007-01-01T00:00:00"/>
    <s v="17 Años 6 Meses"/>
    <s v="TANICUCHI"/>
    <s v="0984959328"/>
    <s v="lidiachancusig@yahoo.es"/>
    <m/>
    <m/>
    <m/>
  </r>
  <r>
    <n v="69"/>
    <s v="0923137749"/>
    <s v="GRACIELA STEFANIA  MERCHAN RODRIGUEZ "/>
    <x v="0"/>
    <s v="LICENCIADA EN PSICOLOGIA "/>
    <m/>
    <s v="COORDINADORA  DEL DECE"/>
    <x v="18"/>
    <x v="0"/>
    <m/>
    <x v="0"/>
    <x v="5"/>
    <s v="DECE y Salud"/>
    <m/>
    <d v="1990-01-15T00:00:00"/>
    <s v="34 Años 5 Meses"/>
    <d v="2015-03-16T00:00:00"/>
    <s v="9 Años 3 Meses"/>
    <d v="2019-08-22T00:00:00"/>
    <s v="4 Años 10 Meses"/>
    <s v="LATACUNGA ROOSVERT Y ATAGUALPA "/>
    <s v="0962790569"/>
    <s v="stef_15any@hotmail.com "/>
    <m/>
    <m/>
    <m/>
  </r>
  <r>
    <n v="70"/>
    <s v="0550069074"/>
    <s v="JENIFFER PAOLA VILLACRES BRAZALES"/>
    <x v="1"/>
    <s v="PSICOLOGA EDUCATIVA Y ORIENTADORA VOCACIONAL"/>
    <s v="MASTER UNIVERSITARIO EN NEUROPSICOLOGIA Y EDUCACION"/>
    <s v="ANALISTA DECE"/>
    <x v="18"/>
    <x v="0"/>
    <m/>
    <x v="2"/>
    <x v="5"/>
    <s v="DECE y Salud"/>
    <m/>
    <d v="1996-03-06T00:00:00"/>
    <s v="28 Años 4 Meses"/>
    <d v="2023-05-11T00:00:00"/>
    <s v="1 Años 1 Meses"/>
    <d v="2023-05-11T00:00:00"/>
    <s v="1 Años 1 Meses"/>
    <s v="LATACUNGA 5 DE JUNIO Y ELOY ALFARO"/>
    <s v="0983803422"/>
    <s v="jennpaovillacres@gmail.com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Dinámica46" cacheId="4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compact="0" compactData="0" multipleFieldFilters="0">
  <location ref="A15:D20" firstHeaderRow="1" firstDataRow="2" firstDataCol="2"/>
  <pivotFields count="92">
    <pivotField compact="0" outline="0" showAll="0"/>
    <pivotField axis="axisRow" compact="0" outline="0" showAll="0" defaultSubtotal="0">
      <items count="106">
        <item m="1" x="86"/>
        <item m="1" x="71"/>
        <item m="1" x="74"/>
        <item m="1" x="94"/>
        <item m="1" x="77"/>
        <item m="1" x="97"/>
        <item m="1" x="82"/>
        <item m="1" x="70"/>
        <item m="1" x="96"/>
        <item m="1" x="75"/>
        <item m="1" x="83"/>
        <item m="1" x="90"/>
        <item m="1" x="87"/>
        <item m="1" x="89"/>
        <item m="1" x="93"/>
        <item m="1" x="102"/>
        <item m="1" x="72"/>
        <item m="1" x="98"/>
        <item m="1" x="104"/>
        <item m="1" x="76"/>
        <item m="1" x="100"/>
        <item m="1" x="85"/>
        <item m="1" x="95"/>
        <item m="1" x="78"/>
        <item m="1" x="67"/>
        <item m="1" x="101"/>
        <item m="1" x="81"/>
        <item m="1" x="80"/>
        <item m="1" x="103"/>
        <item m="1" x="88"/>
        <item m="1" x="99"/>
        <item m="1" x="92"/>
        <item m="1" x="68"/>
        <item m="1" x="105"/>
        <item m="1" x="66"/>
        <item m="1" x="73"/>
        <item m="1" x="84"/>
        <item m="1" x="79"/>
        <item m="1" x="69"/>
        <item m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m="1" x="91"/>
        <item x="64"/>
      </items>
    </pivotField>
    <pivotField compact="0" outline="0" showAll="0"/>
    <pivotField axis="axisRow" compact="0" outline="0" showAll="0">
      <items count="8">
        <item h="1" x="0"/>
        <item h="1" m="1" x="5"/>
        <item x="1"/>
        <item x="3"/>
        <item x="2"/>
        <item h="1" m="1" x="4"/>
        <item h="1" m="1"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2">
    <field x="1"/>
    <field x="3"/>
  </rowFields>
  <rowItems count="4">
    <i>
      <x v="74"/>
      <x v="2"/>
    </i>
    <i>
      <x v="79"/>
      <x v="4"/>
    </i>
    <i>
      <x v="98"/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Horas directivo" fld="85" baseField="0" baseItem="0"/>
    <dataField name="Total" fld="90" baseField="0" baseItem="0"/>
  </dataFields>
  <formats count="6">
    <format dxfId="167">
      <pivotArea outline="0" collapsedLevelsAreSubtotals="1" fieldPosition="0"/>
    </format>
    <format dxfId="166">
      <pivotArea field="-2" type="button" dataOnly="0" labelOnly="1" outline="0" axis="axisCol" fieldPosition="0"/>
    </format>
    <format dxfId="165">
      <pivotArea type="topRight" dataOnly="0" labelOnly="1" outline="0" fieldPosition="0"/>
    </format>
    <format dxfId="1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3">
      <pivotArea outline="0" collapsedLevelsAreSubtotals="1" fieldPosition="0"/>
    </format>
    <format dxfId="16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9 2" showRowHeaders="1" showColHeaders="1" showRowStripes="0" showColStripes="0" showLastColumn="1"/>
  <filters count="1">
    <filter fld="1" type="captionNotBeginsWith" evalOrder="-1" id="2" stringValue1="necesidad">
      <autoFilter ref="A1">
        <filterColumn colId="0">
          <customFilters>
            <customFilter operator="notEqual" val="necesidad*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2000000}" name="TablaDinámica45" cacheId="6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compact="0" compactData="0" multipleFieldFilters="0">
  <location ref="N15:W17" firstHeaderRow="1" firstDataRow="2" firstDataCol="5"/>
  <pivotFields count="92">
    <pivotField compact="0" outline="0" showAll="0"/>
    <pivotField axis="axisRow" compact="0" outline="0" showAll="0" sortType="ascending" defaultSubtotal="0">
      <items count="106">
        <item m="1" x="86"/>
        <item m="1" x="71"/>
        <item m="1" x="74"/>
        <item m="1" x="94"/>
        <item m="1" x="77"/>
        <item m="1" x="97"/>
        <item m="1" x="82"/>
        <item m="1" x="70"/>
        <item m="1" x="96"/>
        <item m="1" x="75"/>
        <item m="1" x="83"/>
        <item m="1" x="90"/>
        <item m="1" x="87"/>
        <item m="1" x="89"/>
        <item m="1" x="93"/>
        <item m="1" x="102"/>
        <item m="1" x="72"/>
        <item m="1" x="98"/>
        <item m="1" x="104"/>
        <item m="1" x="76"/>
        <item m="1" x="100"/>
        <item m="1" x="85"/>
        <item m="1" x="95"/>
        <item m="1" x="78"/>
        <item m="1" x="67"/>
        <item m="1" x="101"/>
        <item m="1" x="81"/>
        <item m="1" x="80"/>
        <item m="1" x="103"/>
        <item m="1" x="88"/>
        <item m="1" x="99"/>
        <item m="1" x="92"/>
        <item m="1" x="68"/>
        <item m="1" x="105"/>
        <item m="1" x="66"/>
        <item m="1" x="73"/>
        <item m="1" x="84"/>
        <item m="1" x="79"/>
        <item m="1" x="69"/>
        <item m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m="1" x="91"/>
        <item x="64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compact="0" outline="0" showAll="0"/>
    <pivotField axis="axisRow" compact="0" outline="0" showAll="0" defaultSubtotal="0">
      <items count="7">
        <item x="0"/>
        <item x="3"/>
        <item x="1"/>
        <item x="2"/>
        <item m="1" x="5"/>
        <item m="1" x="4"/>
        <item m="1" x="6"/>
      </items>
    </pivotField>
    <pivotField compact="0" outline="0" showAll="0"/>
    <pivotField axis="axisRow" compact="0" outline="0" showAll="0" defaultSubtotal="0">
      <items count="23">
        <item x="9"/>
        <item x="10"/>
        <item x="7"/>
        <item x="18"/>
        <item x="12"/>
        <item x="15"/>
        <item x="11"/>
        <item x="14"/>
        <item m="1" x="21"/>
        <item x="16"/>
        <item x="2"/>
        <item x="13"/>
        <item x="17"/>
        <item m="1" x="20"/>
        <item m="1" x="22"/>
        <item x="8"/>
        <item x="19"/>
        <item x="0"/>
        <item x="1"/>
        <item x="3"/>
        <item x="5"/>
        <item x="6"/>
        <item x="4"/>
      </items>
    </pivotField>
    <pivotField axis="axisRow" compact="0" outline="0" showAll="0" defaultSubtotal="0">
      <items count="9">
        <item x="4"/>
        <item x="5"/>
        <item x="6"/>
        <item x="8"/>
        <item x="0"/>
        <item x="1"/>
        <item x="2"/>
        <item x="3"/>
        <item x="7"/>
      </items>
    </pivotField>
    <pivotField compact="0" outline="0" showAll="0"/>
    <pivotField compact="0" outline="0" showAll="0"/>
    <pivotField compact="0" outline="0" showAll="0"/>
    <pivotField name="Motivo" axis="axisRow" compact="0" outline="0" showAll="0">
      <items count="3">
        <item m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</pivotFields>
  <rowFields count="5">
    <field x="1"/>
    <field x="3"/>
    <field x="5"/>
    <field x="6"/>
    <field x="10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edagógicos" fld="88" baseField="0" baseItem="0"/>
    <dataField name="Acompañamiento" fld="89" baseField="0" baseItem="0"/>
    <dataField name="Horas otros" fld="87" subtotal="count" baseField="0" baseItem="0"/>
    <dataField name="PPE" fld="86" baseField="0" baseItem="0"/>
    <dataField name="Total" fld="90" baseField="0" baseItem="0"/>
  </dataFields>
  <formats count="12">
    <format dxfId="179">
      <pivotArea type="all" dataOnly="0" outline="0" fieldPosition="0"/>
    </format>
    <format dxfId="178">
      <pivotArea outline="0" collapsedLevelsAreSubtotals="1" fieldPosition="0"/>
    </format>
    <format dxfId="177">
      <pivotArea type="origin" dataOnly="0" labelOnly="1" outline="0" fieldPosition="0"/>
    </format>
    <format dxfId="176">
      <pivotArea field="-2" type="button" dataOnly="0" labelOnly="1" outline="0" axis="axisCol" fieldPosition="0"/>
    </format>
    <format dxfId="175">
      <pivotArea type="topRight" dataOnly="0" labelOnly="1" outline="0" fieldPosition="0"/>
    </format>
    <format dxfId="174">
      <pivotArea field="1" type="button" dataOnly="0" labelOnly="1" outline="0" axis="axisRow" fieldPosition="0"/>
    </format>
    <format dxfId="173">
      <pivotArea field="3" type="button" dataOnly="0" labelOnly="1" outline="0" axis="axisRow" fieldPosition="1"/>
    </format>
    <format dxfId="172">
      <pivotArea field="5" type="button" dataOnly="0" labelOnly="1" outline="0" axis="axisRow" fieldPosition="2"/>
    </format>
    <format dxfId="171">
      <pivotArea field="6" type="button" dataOnly="0" labelOnly="1" outline="0" axis="axisRow" fieldPosition="3"/>
    </format>
    <format dxfId="170">
      <pivotArea field="10" type="button" dataOnly="0" labelOnly="1" outline="0" axis="axisRow" fieldPosition="4"/>
    </format>
    <format dxfId="169">
      <pivotArea dataOnly="0" labelOnly="1" grandRow="1" outline="0" fieldPosition="0"/>
    </format>
    <format dxfId="16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9 2" showRowHeaders="1" showColHeaders="1" showRowStripes="0" showColStripes="0" showLastColumn="1"/>
  <filters count="1">
    <filter fld="1" type="captionBeginsWith" evalOrder="-1" id="1" stringValue1="necesidad">
      <autoFilter ref="A1">
        <filterColumn colId="0">
          <customFilters>
            <customFilter val="necesidad*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1000000}" name="TablaDinámica43" cacheId="5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compact="0" compactData="0" multipleFieldFilters="0">
  <location ref="F15:L79" firstHeaderRow="1" firstDataRow="2" firstDataCol="2"/>
  <pivotFields count="92">
    <pivotField compact="0" outline="0" showAll="0"/>
    <pivotField axis="axisRow" compact="0" outline="0" showAll="0" sortType="ascending" defaultSubtotal="0">
      <items count="106">
        <item m="1" x="86"/>
        <item m="1" x="71"/>
        <item m="1" x="74"/>
        <item m="1" x="94"/>
        <item m="1" x="77"/>
        <item m="1" x="97"/>
        <item m="1" x="82"/>
        <item m="1" x="70"/>
        <item m="1" x="96"/>
        <item m="1" x="75"/>
        <item m="1" x="83"/>
        <item m="1" x="90"/>
        <item m="1" x="87"/>
        <item m="1" x="89"/>
        <item m="1" x="93"/>
        <item m="1" x="102"/>
        <item m="1" x="72"/>
        <item m="1" x="98"/>
        <item m="1" x="104"/>
        <item m="1" x="76"/>
        <item m="1" x="100"/>
        <item m="1" x="85"/>
        <item m="1" x="95"/>
        <item m="1" x="78"/>
        <item m="1" x="67"/>
        <item m="1" x="101"/>
        <item m="1" x="81"/>
        <item m="1" x="80"/>
        <item m="1" x="103"/>
        <item m="1" x="88"/>
        <item m="1" x="99"/>
        <item m="1" x="92"/>
        <item m="1" x="68"/>
        <item m="1" x="105"/>
        <item m="1" x="66"/>
        <item m="1" x="73"/>
        <item m="1" x="84"/>
        <item m="1" x="79"/>
        <item m="1" x="69"/>
        <item m="1" x="6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m="1" x="91"/>
        <item x="64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compact="0" outline="0" showAll="0"/>
    <pivotField axis="axisRow" compact="0" outline="0" showAll="0">
      <items count="8">
        <item x="0"/>
        <item h="1" x="3"/>
        <item h="1" x="1"/>
        <item h="1" x="2"/>
        <item h="1" m="1" x="5"/>
        <item h="1" m="1" x="4"/>
        <item h="1" m="1"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</pivotFields>
  <rowFields count="2">
    <field x="1"/>
    <field x="3"/>
  </rowFields>
  <rowItems count="63">
    <i>
      <x v="105"/>
      <x/>
    </i>
    <i>
      <x v="70"/>
      <x/>
    </i>
    <i>
      <x v="71"/>
      <x/>
    </i>
    <i>
      <x v="72"/>
      <x/>
    </i>
    <i>
      <x v="43"/>
      <x/>
    </i>
    <i>
      <x v="73"/>
      <x/>
    </i>
    <i>
      <x v="45"/>
      <x/>
    </i>
    <i>
      <x v="75"/>
      <x/>
    </i>
    <i>
      <x v="47"/>
      <x/>
    </i>
    <i>
      <x v="76"/>
      <x/>
    </i>
    <i>
      <x v="49"/>
      <x/>
    </i>
    <i>
      <x v="77"/>
      <x/>
    </i>
    <i>
      <x v="51"/>
      <x/>
    </i>
    <i>
      <x v="78"/>
      <x/>
    </i>
    <i>
      <x v="53"/>
      <x/>
    </i>
    <i>
      <x v="80"/>
      <x/>
    </i>
    <i>
      <x v="55"/>
      <x/>
    </i>
    <i>
      <x v="81"/>
      <x/>
    </i>
    <i>
      <x v="57"/>
      <x/>
    </i>
    <i>
      <x v="82"/>
      <x/>
    </i>
    <i>
      <x v="59"/>
      <x/>
    </i>
    <i>
      <x v="83"/>
      <x/>
    </i>
    <i>
      <x v="61"/>
      <x/>
    </i>
    <i>
      <x v="84"/>
      <x/>
    </i>
    <i>
      <x v="63"/>
      <x/>
    </i>
    <i>
      <x v="85"/>
      <x/>
    </i>
    <i>
      <x v="65"/>
      <x/>
    </i>
    <i>
      <x v="86"/>
      <x/>
    </i>
    <i>
      <x v="67"/>
      <x/>
    </i>
    <i>
      <x v="87"/>
      <x/>
    </i>
    <i>
      <x v="69"/>
      <x/>
    </i>
    <i>
      <x v="88"/>
      <x/>
    </i>
    <i>
      <x v="42"/>
      <x/>
    </i>
    <i>
      <x v="89"/>
      <x/>
    </i>
    <i>
      <x v="46"/>
      <x/>
    </i>
    <i>
      <x v="90"/>
      <x/>
    </i>
    <i>
      <x v="50"/>
      <x/>
    </i>
    <i>
      <x v="91"/>
      <x/>
    </i>
    <i>
      <x v="54"/>
      <x/>
    </i>
    <i>
      <x v="92"/>
      <x/>
    </i>
    <i>
      <x v="58"/>
      <x/>
    </i>
    <i>
      <x v="93"/>
      <x/>
    </i>
    <i>
      <x v="62"/>
      <x/>
    </i>
    <i>
      <x v="94"/>
      <x/>
    </i>
    <i>
      <x v="66"/>
      <x/>
    </i>
    <i>
      <x v="95"/>
      <x/>
    </i>
    <i>
      <x v="40"/>
      <x/>
    </i>
    <i>
      <x v="96"/>
      <x/>
    </i>
    <i>
      <x v="48"/>
      <x/>
    </i>
    <i>
      <x v="97"/>
      <x/>
    </i>
    <i>
      <x v="56"/>
      <x/>
    </i>
    <i>
      <x v="99"/>
      <x/>
    </i>
    <i>
      <x v="64"/>
      <x/>
    </i>
    <i>
      <x v="100"/>
      <x/>
    </i>
    <i>
      <x v="44"/>
      <x/>
    </i>
    <i>
      <x v="101"/>
      <x/>
    </i>
    <i>
      <x v="60"/>
      <x/>
    </i>
    <i>
      <x v="102"/>
      <x/>
    </i>
    <i>
      <x v="52"/>
      <x/>
    </i>
    <i>
      <x v="103"/>
      <x/>
    </i>
    <i>
      <x v="68"/>
      <x/>
    </i>
    <i>
      <x v="41"/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edagógicos" fld="88" baseField="0" baseItem="0"/>
    <dataField name="Acompañamiento" fld="89" baseField="0" baseItem="0"/>
    <dataField name="Suma de Otros" fld="87" baseField="3" baseItem="0"/>
    <dataField name="PPE" fld="86" baseField="0" baseItem="0"/>
    <dataField name="Total" fld="90" baseField="0" baseItem="0"/>
  </dataFields>
  <formats count="6">
    <format dxfId="185">
      <pivotArea outline="0" collapsedLevelsAreSubtotals="1" fieldPosition="0"/>
    </format>
    <format dxfId="184">
      <pivotArea field="-2" type="button" dataOnly="0" labelOnly="1" outline="0" axis="axisCol" fieldPosition="0"/>
    </format>
    <format dxfId="183">
      <pivotArea type="topRight" dataOnly="0" labelOnly="1" outline="0" fieldPosition="0"/>
    </format>
    <format dxfId="18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81">
      <pivotArea outline="0" collapsedLevelsAreSubtotals="1" fieldPosition="0"/>
    </format>
    <format dxfId="18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9 2" showRowHeaders="1" showColHeaders="1" showRowStripes="0" showColStripes="0" showLastColumn="1"/>
  <filters count="1">
    <filter fld="1" type="captionNotBeginsWith" evalOrder="-1" id="1" stringValue1="necesidad">
      <autoFilter ref="A1">
        <filterColumn colId="0">
          <customFilters>
            <customFilter operator="notEqual" val="necesidad*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6000000}" name="TablaDinámica5" cacheId="3" applyNumberFormats="0" applyBorderFormats="0" applyFontFormats="0" applyPatternFormats="0" applyAlignmentFormats="0" applyWidthHeightFormats="1" dataCaption="Valores" updatedVersion="8" minRefreshableVersion="3" itemPrintTitles="1" createdVersion="7" indent="0" outline="1" outlineData="1" multipleFieldFilters="0" rowHeaderCaption="Étnia">
  <location ref="L13:N16" firstHeaderRow="0" firstDataRow="1" firstDataCol="1"/>
  <pivotFields count="26">
    <pivotField showAll="0"/>
    <pivotField dataField="1" multipleItemSelectionAllowed="1"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6">
        <item x="0"/>
        <item m="1" x="2"/>
        <item x="1"/>
        <item m="1" x="4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1" subtotal="count" baseField="0" baseItem="0"/>
    <dataField name="%" fld="1" subtotal="count" showDataAs="percentOfTotal" baseField="3" baseItem="2" numFmtId="10"/>
  </dataFields>
  <formats count="7">
    <format dxfId="140">
      <pivotArea outline="0" collapsedLevelsAreSubtotals="1" fieldPosition="0"/>
    </format>
    <format dxfId="139">
      <pivotArea dataOnly="0" labelOnly="1" outline="0" axis="axisValues" fieldPosition="0"/>
    </format>
    <format dxfId="138">
      <pivotArea outline="0" fieldPosition="0">
        <references count="1">
          <reference field="4294967294" count="1">
            <x v="1"/>
          </reference>
        </references>
      </pivotArea>
    </format>
    <format dxfId="1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5000000}" name="TablaDinámica3" cacheId="3" applyNumberFormats="0" applyBorderFormats="0" applyFontFormats="0" applyPatternFormats="0" applyAlignmentFormats="0" applyWidthHeightFormats="1" dataCaption="Valores" updatedVersion="8" minRefreshableVersion="3" itemPrintTitles="1" createdVersion="7" indent="0" outline="1" outlineData="1" multipleFieldFilters="0" rowHeaderCaption="Nivel_educación">
  <location ref="D13:F17" firstHeaderRow="0" firstDataRow="1" firstDataCol="1"/>
  <pivotFields count="26">
    <pivotField showAll="0"/>
    <pivotField dataField="1" multipleItemSelectionAllowed="1" showAll="0"/>
    <pivotField showAll="0"/>
    <pivotField axis="axisRow" showAll="0" sortType="descending">
      <items count="5">
        <item x="1"/>
        <item x="2"/>
        <item x="0"/>
        <item h="1" m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1" subtotal="count" baseField="0" baseItem="0"/>
    <dataField name="%" fld="1" subtotal="count" showDataAs="percentOfTotal" baseField="3" baseItem="2" numFmtId="10"/>
  </dataFields>
  <formats count="7">
    <format dxfId="147">
      <pivotArea outline="0" collapsedLevelsAreSubtotals="1" fieldPosition="0"/>
    </format>
    <format dxfId="146">
      <pivotArea dataOnly="0" labelOnly="1" outline="0" axis="axisValues" fieldPosition="0"/>
    </format>
    <format dxfId="145">
      <pivotArea outline="0" fieldPosition="0">
        <references count="1">
          <reference field="4294967294" count="1">
            <x v="1"/>
          </reference>
        </references>
      </pivotArea>
    </format>
    <format dxfId="14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4000000}" name="TablaDinámica1" cacheId="3" applyNumberFormats="0" applyBorderFormats="0" applyFontFormats="0" applyPatternFormats="0" applyAlignmentFormats="0" applyWidthHeightFormats="1" dataCaption="Valores" updatedVersion="8" minRefreshableVersion="3" itemPrintTitles="1" createdVersion="7" indent="0" outline="1" outlineData="1" multipleFieldFilters="0" rowHeaderCaption="Función">
  <location ref="A13:B20" firstHeaderRow="1" firstDataRow="1" firstDataCol="1"/>
  <pivotFields count="26">
    <pivotField showAll="0"/>
    <pivotField dataField="1"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6">
        <item m="1" x="12"/>
        <item x="4"/>
        <item x="0"/>
        <item m="1" x="11"/>
        <item x="3"/>
        <item x="2"/>
        <item m="1" x="8"/>
        <item m="1" x="14"/>
        <item x="1"/>
        <item m="1" x="6"/>
        <item m="1" x="10"/>
        <item m="1" x="7"/>
        <item m="1" x="13"/>
        <item x="5"/>
        <item m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7">
    <i>
      <x v="2"/>
    </i>
    <i>
      <x v="1"/>
    </i>
    <i>
      <x v="13"/>
    </i>
    <i>
      <x v="8"/>
    </i>
    <i>
      <x v="5"/>
    </i>
    <i>
      <x v="4"/>
    </i>
    <i t="grand">
      <x/>
    </i>
  </rowItems>
  <colItems count="1">
    <i/>
  </colItems>
  <dataFields count="1">
    <dataField name="Cantidad" fld="1" subtotal="count" baseField="0" baseItem="0"/>
  </dataFields>
  <formats count="2">
    <format dxfId="149">
      <pivotArea outline="0" collapsedLevelsAreSubtotals="1" fieldPosition="0"/>
    </format>
    <format dxfId="148">
      <pivotArea dataOnly="0" labelOnly="1" outline="0" axis="axisValues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3000000}" name="TablaDinámica7" cacheId="3" applyNumberFormats="0" applyBorderFormats="0" applyFontFormats="0" applyPatternFormats="0" applyAlignmentFormats="0" applyWidthHeightFormats="1" dataCaption="Valores" updatedVersion="8" minRefreshableVersion="3" itemPrintTitles="1" createdVersion="7" indent="0" outline="1" outlineData="1" multipleFieldFilters="0" rowHeaderCaption="Especialidad">
  <location ref="P13:R31" firstHeaderRow="0" firstDataRow="1" firstDataCol="1"/>
  <pivotFields count="26">
    <pivotField showAll="0"/>
    <pivotField dataField="1" multipleItemSelectionAllowed="1" showAll="0"/>
    <pivotField showAll="0"/>
    <pivotField showAll="0"/>
    <pivotField showAll="0"/>
    <pivotField showAll="0"/>
    <pivotField showAll="0"/>
    <pivotField axis="axisRow" showAll="0" sortType="descending">
      <items count="20">
        <item h="1" x="18"/>
        <item x="14"/>
        <item x="9"/>
        <item x="13"/>
        <item x="7"/>
        <item x="0"/>
        <item x="4"/>
        <item x="16"/>
        <item x="15"/>
        <item x="1"/>
        <item x="12"/>
        <item x="6"/>
        <item x="5"/>
        <item x="3"/>
        <item x="8"/>
        <item x="10"/>
        <item x="11"/>
        <item h="1" x="17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8">
    <i>
      <x v="5"/>
    </i>
    <i>
      <x v="6"/>
    </i>
    <i>
      <x v="15"/>
    </i>
    <i>
      <x v="13"/>
    </i>
    <i>
      <x v="18"/>
    </i>
    <i>
      <x v="4"/>
    </i>
    <i>
      <x v="16"/>
    </i>
    <i>
      <x v="10"/>
    </i>
    <i>
      <x v="2"/>
    </i>
    <i>
      <x v="1"/>
    </i>
    <i>
      <x v="9"/>
    </i>
    <i>
      <x v="3"/>
    </i>
    <i>
      <x v="11"/>
    </i>
    <i>
      <x v="7"/>
    </i>
    <i>
      <x v="8"/>
    </i>
    <i>
      <x v="12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1" subtotal="count" baseField="0" baseItem="0"/>
    <dataField name="%" fld="1" subtotal="count" showDataAs="percentOfTotal" baseField="7" baseItem="5" numFmtId="10"/>
  </dataFields>
  <formats count="5">
    <format dxfId="154">
      <pivotArea outline="0" collapsedLevelsAreSubtotals="1" fieldPosition="0"/>
    </format>
    <format dxfId="153">
      <pivotArea dataOnly="0" labelOnly="1" outline="0" axis="axisValues" fieldPosition="0"/>
    </format>
    <format dxfId="152">
      <pivotArea outline="0" fieldPosition="0">
        <references count="1">
          <reference field="4294967294" count="1">
            <x v="1"/>
          </reference>
        </references>
      </pivotArea>
    </format>
    <format dxfId="15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7000000}" name="TablaDinámica6" cacheId="3" applyNumberFormats="0" applyBorderFormats="0" applyFontFormats="0" applyPatternFormats="0" applyAlignmentFormats="0" applyWidthHeightFormats="1" dataCaption="Valores" updatedVersion="8" minRefreshableVersion="3" itemPrintTitles="1" createdVersion="7" indent="0" outline="1" outlineData="1" multipleFieldFilters="0" rowHeaderCaption="Relación_laboral">
  <location ref="H13:J18" firstHeaderRow="0" firstDataRow="1" firstDataCol="1"/>
  <pivotFields count="26">
    <pivotField showAll="0"/>
    <pivotField dataField="1" multipleItemSelectionAllowed="1"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6">
        <item x="3"/>
        <item x="2"/>
        <item x="0"/>
        <item x="1"/>
        <item m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5">
    <i>
      <x v="2"/>
    </i>
    <i>
      <x v="1"/>
    </i>
    <i>
      <x v="3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1" subtotal="count" baseField="0" baseItem="0"/>
    <dataField name="%" fld="1" subtotal="count" showDataAs="percentOfTotal" baseField="3" baseItem="2" numFmtId="10"/>
  </dataFields>
  <formats count="7">
    <format dxfId="161">
      <pivotArea outline="0" collapsedLevelsAreSubtotals="1" fieldPosition="0"/>
    </format>
    <format dxfId="160">
      <pivotArea dataOnly="0" labelOnly="1" outline="0" axis="axisValues" fieldPosition="0"/>
    </format>
    <format dxfId="159">
      <pivotArea outline="0" fieldPosition="0">
        <references count="1">
          <reference field="4294967294" count="1">
            <x v="1"/>
          </reference>
        </references>
      </pivotArea>
    </format>
    <format dxfId="15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Nro_alumnos" displayName="Nro_alumnos" ref="A14:F63" totalsRowShown="0" headerRowDxfId="219" dataDxfId="217" headerRowBorderDxfId="218" tableBorderDxfId="216" totalsRowBorderDxfId="215">
  <autoFilter ref="A14:F63" xr:uid="{00000000-0009-0000-0100-000009000000}"/>
  <tableColumns count="6">
    <tableColumn id="1" xr3:uid="{00000000-0010-0000-0000-000001000000}" name="Grado / Curso" dataDxfId="214"/>
    <tableColumn id="2" xr3:uid="{00000000-0010-0000-0000-000002000000}" name="Paralelo" dataDxfId="213"/>
    <tableColumn id="4" xr3:uid="{00000000-0010-0000-0000-000004000000}" name="Especialidad BT - BP - BCA" dataDxfId="212"/>
    <tableColumn id="3" xr3:uid="{00000000-0010-0000-0000-000003000000}" name="Jornada" dataDxfId="211"/>
    <tableColumn id="6" xr3:uid="{00000000-0010-0000-0000-000006000000}" name="Nro. estudiantes" dataDxfId="210"/>
    <tableColumn id="8" xr3:uid="{00000000-0010-0000-0000-000008000000}" name="Observación" dataDxfId="20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Nómina_personal" displayName="Nómina_personal" ref="A7:Z77" totalsRowShown="0" headerRowDxfId="208">
  <autoFilter ref="A7:Z77" xr:uid="{00000000-0009-0000-0100-000005000000}"/>
  <tableColumns count="26">
    <tableColumn id="12" xr3:uid="{00000000-0010-0000-0100-00000C000000}" name="Nro." dataDxfId="207"/>
    <tableColumn id="14" xr3:uid="{00000000-0010-0000-0100-00000E000000}" name="Nro. de cédula" dataDxfId="206"/>
    <tableColumn id="11" xr3:uid="{00000000-0010-0000-0100-00000B000000}" name="Nombres y Apellidos" dataDxfId="205"/>
    <tableColumn id="15" xr3:uid="{00000000-0010-0000-0100-00000F000000}" name="Nivel de Educación" dataDxfId="204"/>
    <tableColumn id="10" xr3:uid="{00000000-0010-0000-0100-00000A000000}" name="Título Senescyt 3er nivel" dataDxfId="203"/>
    <tableColumn id="28" xr3:uid="{00000000-0010-0000-0100-00001C000000}" name="Título Senescyt 4to nivel" dataDxfId="202"/>
    <tableColumn id="24" xr3:uid="{00000000-0010-0000-0100-000018000000}" name="Especialidad de la acción de personal" dataDxfId="201"/>
    <tableColumn id="18" xr3:uid="{00000000-0010-0000-0100-000012000000}" name="Especialidad Requerida" dataDxfId="200">
      <calculatedColumnFormula>+IFERROR(VLOOKUP(Nómina_personal[[#This Row],[Nro.]],'Distributivo de trabajo'!A:F,6,0),"")</calculatedColumnFormula>
    </tableColumn>
    <tableColumn id="16" xr3:uid="{00000000-0010-0000-0100-000010000000}" name="Grupo Étnico" dataDxfId="199"/>
    <tableColumn id="29" xr3:uid="{00000000-0010-0000-0100-00001D000000}" name="Nacionalidad indígena"/>
    <tableColumn id="17" xr3:uid="{00000000-0010-0000-0100-000011000000}" name="Relación Laboral" dataDxfId="198"/>
    <tableColumn id="9" xr3:uid="{00000000-0010-0000-0100-000009000000}" name="Función/Cargo" dataDxfId="197"/>
    <tableColumn id="6" xr3:uid="{00000000-0010-0000-0100-000006000000}" name="Función 2" dataDxfId="196">
      <calculatedColumnFormula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calculatedColumnFormula>
    </tableColumn>
    <tableColumn id="21" xr3:uid="{00000000-0010-0000-0100-000015000000}" name="Categoría" dataDxfId="195"/>
    <tableColumn id="7" xr3:uid="{00000000-0010-0000-0100-000007000000}" name="Fecha de nacimiento" dataDxfId="194"/>
    <tableColumn id="2" xr3:uid="{00000000-0010-0000-0100-000002000000}" name="Edad" dataDxfId="193">
      <calculatedColumnFormula>IF(Nómina_personal[[#This Row],[Fecha de nacimiento]]="","",TRUNC((TODAY()-Nómina_personal[[#This Row],[Fecha de nacimiento]])/365,0)&amp; " Años " &amp;TRUNC(MOD((TODAY()-Nómina_personal[[#This Row],[Fecha de nacimiento]])/365,1)*12,0)&amp;" Meses")</calculatedColumnFormula>
    </tableColumn>
    <tableColumn id="1" xr3:uid="{00000000-0010-0000-0100-000001000000}" name="Fecha de ingreso al Magisterio" dataDxfId="192"/>
    <tableColumn id="8" xr3:uid="{00000000-0010-0000-0100-000008000000}" name="Años de servicio en el Magisterio" dataDxfId="191">
      <calculatedColumnFormula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calculatedColumnFormula>
    </tableColumn>
    <tableColumn id="22" xr3:uid="{00000000-0010-0000-0100-000016000000}" name="Fecha de ingreso a la IE" dataDxfId="190"/>
    <tableColumn id="23" xr3:uid="{00000000-0010-0000-0100-000017000000}" name="Años de servicio en la IE" dataDxfId="189">
      <calculatedColumnFormula>IF(Nómina_personal[[#This Row],[Fecha de ingreso a la IE]]="","",TRUNC((TODAY()-Nómina_personal[[#This Row],[Fecha de ingreso a la IE]])/365,0)&amp; " Años " &amp;TRUNC(MOD((TODAY()-Nómina_personal[[#This Row],[Fecha de ingreso a la IE]])/365,1)*12,0)&amp;" Meses")</calculatedColumnFormula>
    </tableColumn>
    <tableColumn id="3" xr3:uid="{00000000-0010-0000-0100-000003000000}" name="Lugar de Residencia"/>
    <tableColumn id="4" xr3:uid="{00000000-0010-0000-0100-000004000000}" name="Celular" dataDxfId="188"/>
    <tableColumn id="5" xr3:uid="{00000000-0010-0000-0100-000005000000}" name="Correo Electrónico"/>
    <tableColumn id="26" xr3:uid="{00000000-0010-0000-0100-00001A000000}" name="Fecha de inicio" dataDxfId="187"/>
    <tableColumn id="27" xr3:uid="{00000000-0010-0000-0100-00001B000000}" name="Fecha de finalización" dataDxfId="186"/>
    <tableColumn id="13" xr3:uid="{00000000-0010-0000-0100-00000D000000}" name="Observación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Distributivo_trabajo" displayName="Distributivo_trabajo" ref="A6:CN412" totalsRowShown="0" headerRowDxfId="96" dataDxfId="95" headerRowBorderDxfId="93" tableBorderDxfId="94" totalsRowBorderDxfId="92">
  <autoFilter ref="A6:CN412" xr:uid="{00000000-0009-0000-0100-00000A000000}"/>
  <tableColumns count="92">
    <tableColumn id="1" xr3:uid="{00000000-0010-0000-0200-000001000000}" name="Nro." dataDxfId="91"/>
    <tableColumn id="2" xr3:uid="{00000000-0010-0000-0200-000002000000}" name="Nómina" dataDxfId="90">
      <calculatedColumnFormula>IF(Distributivo_trabajo[[#This Row],[Nro.]]="","",VLOOKUP(Distributivo_trabajo[[#This Row],[Nro.]],'Nómina de personal'!$A:$C,3,0))</calculatedColumnFormula>
    </tableColumn>
    <tableColumn id="3" xr3:uid="{00000000-0010-0000-0200-000003000000}" name="Tipo de relación laboral" dataDxfId="89">
      <calculatedColumnFormula>IF(Distributivo_trabajo[[#This Row],[Nro.]]="","",VLOOKUP(Distributivo_trabajo[[#This Row],[Nro.]],'Nómina de personal'!$A:$K,11,0))</calculatedColumnFormula>
    </tableColumn>
    <tableColumn id="4" xr3:uid="{00000000-0010-0000-0200-000004000000}" name="Función" dataDxfId="88">
      <calculatedColumnFormula>IF(Distributivo_trabajo[[#This Row],[Nro.]]="","",VLOOKUP(Distributivo_trabajo[[#This Row],[Nro.]],'Nómina de personal'!$A:$L,12,0))</calculatedColumnFormula>
    </tableColumn>
    <tableColumn id="5" xr3:uid="{00000000-0010-0000-0200-000005000000}" name="Especialidad de la acción de personal" dataDxfId="87">
      <calculatedColumnFormula>IF(Distributivo_trabajo[[#This Row],[Nro.]]="","",VLOOKUP(Distributivo_trabajo[[#This Row],[Nro.]],'Nómina de personal'!$A:$G,7,0))</calculatedColumnFormula>
    </tableColumn>
    <tableColumn id="6" xr3:uid="{00000000-0010-0000-0200-000006000000}" name="Especialidad requerida" dataDxfId="86"/>
    <tableColumn id="7" xr3:uid="{00000000-0010-0000-0200-000007000000}" name="Nivel / Subnivel" dataDxfId="85"/>
    <tableColumn id="8" xr3:uid="{00000000-0010-0000-0200-000008000000}" name="Especialidad Bachillerato Técnico/ Bachillerato Complementario" dataDxfId="84"/>
    <tableColumn id="9" xr3:uid="{00000000-0010-0000-0200-000009000000}" name="Asignaturas" dataDxfId="83"/>
    <tableColumn id="114" xr3:uid="{00000000-0010-0000-0200-000072000000}" name="Acompañamiento Educativo" dataDxfId="82"/>
    <tableColumn id="10" xr3:uid="{00000000-0010-0000-0200-00000A000000}" name="Motivo que genera la necesidad" dataDxfId="81"/>
    <tableColumn id="68" xr3:uid="{00000000-0010-0000-0200-000044000000}" name="Grupo 3 años A" dataDxfId="80"/>
    <tableColumn id="67" xr3:uid="{00000000-0010-0000-0200-000043000000}" name="Grupo 3 años B" dataDxfId="79"/>
    <tableColumn id="62" xr3:uid="{00000000-0010-0000-0200-00003E000000}" name="Grupo 4 años A" dataDxfId="78"/>
    <tableColumn id="61" xr3:uid="{00000000-0010-0000-0200-00003D000000}" name="Grupo 4 años B" dataDxfId="77"/>
    <tableColumn id="11" xr3:uid="{00000000-0010-0000-0200-00000B000000}" name="Grupo 4 años C" dataDxfId="76"/>
    <tableColumn id="18" xr3:uid="{00000000-0010-0000-0200-000012000000}" name="Grupo 4 años D" dataDxfId="75"/>
    <tableColumn id="19" xr3:uid="{00000000-0010-0000-0200-000013000000}" name="1ero A" dataDxfId="74"/>
    <tableColumn id="21" xr3:uid="{00000000-0010-0000-0200-000015000000}" name="1ero B" dataDxfId="73"/>
    <tableColumn id="23" xr3:uid="{00000000-0010-0000-0200-000017000000}" name="1ero C" dataDxfId="72"/>
    <tableColumn id="25" xr3:uid="{00000000-0010-0000-0200-000019000000}" name="2do A" dataDxfId="71"/>
    <tableColumn id="27" xr3:uid="{00000000-0010-0000-0200-00001B000000}" name="2do B" dataDxfId="70"/>
    <tableColumn id="28" xr3:uid="{00000000-0010-0000-0200-00001C000000}" name="2do C" dataDxfId="69"/>
    <tableColumn id="31" xr3:uid="{00000000-0010-0000-0200-00001F000000}" name="3er A" dataDxfId="68"/>
    <tableColumn id="32" xr3:uid="{00000000-0010-0000-0200-000020000000}" name="3er B" dataDxfId="67"/>
    <tableColumn id="33" xr3:uid="{00000000-0010-0000-0200-000021000000}" name="3er C" dataDxfId="66"/>
    <tableColumn id="35" xr3:uid="{00000000-0010-0000-0200-000023000000}" name="4to A" dataDxfId="65"/>
    <tableColumn id="36" xr3:uid="{00000000-0010-0000-0200-000024000000}" name="4to B" dataDxfId="64"/>
    <tableColumn id="37" xr3:uid="{00000000-0010-0000-0200-000025000000}" name="4to C" dataDxfId="63"/>
    <tableColumn id="39" xr3:uid="{00000000-0010-0000-0200-000027000000}" name="4to D" dataDxfId="62"/>
    <tableColumn id="40" xr3:uid="{00000000-0010-0000-0200-000028000000}" name="5to A" dataDxfId="61"/>
    <tableColumn id="41" xr3:uid="{00000000-0010-0000-0200-000029000000}" name="5to B" dataDxfId="60"/>
    <tableColumn id="43" xr3:uid="{00000000-0010-0000-0200-00002B000000}" name="5to C" dataDxfId="59"/>
    <tableColumn id="44" xr3:uid="{00000000-0010-0000-0200-00002C000000}" name="6to A" dataDxfId="58"/>
    <tableColumn id="45" xr3:uid="{00000000-0010-0000-0200-00002D000000}" name="6to B" dataDxfId="57"/>
    <tableColumn id="56" xr3:uid="{00000000-0010-0000-0200-000038000000}" name="6to C" dataDxfId="56"/>
    <tableColumn id="55" xr3:uid="{00000000-0010-0000-0200-000037000000}" name="7mo A" dataDxfId="55"/>
    <tableColumn id="86" xr3:uid="{00000000-0010-0000-0200-000056000000}" name="7mo B" dataDxfId="54"/>
    <tableColumn id="85" xr3:uid="{00000000-0010-0000-0200-000055000000}" name="7mo C" dataDxfId="53"/>
    <tableColumn id="77" xr3:uid="{00000000-0010-0000-0200-00004D000000}" name="8vo  A" dataDxfId="52"/>
    <tableColumn id="73" xr3:uid="{00000000-0010-0000-0200-000049000000}" name="8vo  B" dataDxfId="51"/>
    <tableColumn id="72" xr3:uid="{00000000-0010-0000-0200-000048000000}" name="8vo  C" dataDxfId="50"/>
    <tableColumn id="157" xr3:uid="{00000000-0010-0000-0200-00009D000000}" name="9no  A" dataDxfId="49"/>
    <tableColumn id="71" xr3:uid="{00000000-0010-0000-0200-000047000000}" name="9no B" dataDxfId="48"/>
    <tableColumn id="89" xr3:uid="{00000000-0010-0000-0200-000059000000}" name="9no C" dataDxfId="47"/>
    <tableColumn id="12" xr3:uid="{00000000-0010-0000-0200-00000C000000}" name="9no D" dataDxfId="46"/>
    <tableColumn id="14" xr3:uid="{00000000-0010-0000-0200-00000E000000}" name="10mo  A" dataDxfId="45"/>
    <tableColumn id="15" xr3:uid="{00000000-0010-0000-0200-00000F000000}" name="10mo  B" dataDxfId="44"/>
    <tableColumn id="17" xr3:uid="{00000000-0010-0000-0200-000011000000}" name="10mo C" dataDxfId="43"/>
    <tableColumn id="22" xr3:uid="{00000000-0010-0000-0200-000016000000}" name="10mo D" dataDxfId="42"/>
    <tableColumn id="24" xr3:uid="{00000000-0010-0000-0200-000018000000}" name="Primero de BGU A" dataDxfId="41"/>
    <tableColumn id="29" xr3:uid="{00000000-0010-0000-0200-00001D000000}" name="Segundo de BGU A" dataDxfId="40"/>
    <tableColumn id="30" xr3:uid="{00000000-0010-0000-0200-00001E000000}" name="Tercero de BGU A" dataDxfId="39"/>
    <tableColumn id="34" xr3:uid="{00000000-0010-0000-0200-000022000000}" name="Primero de BT INFORMATICA A" dataDxfId="38"/>
    <tableColumn id="38" xr3:uid="{00000000-0010-0000-0200-000026000000}" name="Segundo de BT INFORMATICA A" dataDxfId="37"/>
    <tableColumn id="42" xr3:uid="{00000000-0010-0000-0200-00002A000000}" name="Tercero de BT INFORMATICA A" dataDxfId="36"/>
    <tableColumn id="46" xr3:uid="{00000000-0010-0000-0200-00002E000000}" name="Primero de BT IEME A" dataDxfId="35"/>
    <tableColumn id="26" xr3:uid="{00000000-0010-0000-0200-00001A000000}" name="Primero de BT IEME B" dataDxfId="34"/>
    <tableColumn id="20" xr3:uid="{00000000-0010-0000-0200-000014000000}" name="Segundo de BT IEME A" dataDxfId="33"/>
    <tableColumn id="63" xr3:uid="{00000000-0010-0000-0200-00003F000000}" name="Tercero de BT IEME A" dataDxfId="32"/>
    <tableColumn id="64" xr3:uid="{00000000-0010-0000-0200-000040000000}" name="Total Matutina" dataDxfId="31">
      <calculatedColumnFormula>+SUM(Distributivo_trabajo[[#This Row],[Grupo 3 años A]:[Tercero de BT IEME A]])</calculatedColumnFormula>
    </tableColumn>
    <tableColumn id="97" xr3:uid="{00000000-0010-0000-0200-000061000000}" name="Grupo 3 años A2" dataDxfId="30"/>
    <tableColumn id="155" xr3:uid="{00000000-0010-0000-0200-00009B000000}" name="Grupo 4 años A2" dataDxfId="29"/>
    <tableColumn id="153" xr3:uid="{00000000-0010-0000-0200-000099000000}" name="1ero A2" dataDxfId="28"/>
    <tableColumn id="151" xr3:uid="{00000000-0010-0000-0200-000097000000}" name="2do A2" dataDxfId="27"/>
    <tableColumn id="149" xr3:uid="{00000000-0010-0000-0200-000095000000}" name="3er A2" dataDxfId="26"/>
    <tableColumn id="147" xr3:uid="{00000000-0010-0000-0200-000093000000}" name="4to A2" dataDxfId="25"/>
    <tableColumn id="145" xr3:uid="{00000000-0010-0000-0200-000091000000}" name="5to A2" dataDxfId="24"/>
    <tableColumn id="143" xr3:uid="{00000000-0010-0000-0200-00008F000000}" name="6to A2" dataDxfId="23"/>
    <tableColumn id="141" xr3:uid="{00000000-0010-0000-0200-00008D000000}" name="7mo A2" dataDxfId="22"/>
    <tableColumn id="139" xr3:uid="{00000000-0010-0000-0200-00008B000000}" name="8vo  A2" dataDxfId="21"/>
    <tableColumn id="137" xr3:uid="{00000000-0010-0000-0200-000089000000}" name="9no A3" dataDxfId="20"/>
    <tableColumn id="135" xr3:uid="{00000000-0010-0000-0200-000087000000}" name="10mo A3" dataDxfId="19"/>
    <tableColumn id="65" xr3:uid="{00000000-0010-0000-0200-000041000000}" name="Primero de BGU A2" dataDxfId="18"/>
    <tableColumn id="76" xr3:uid="{00000000-0010-0000-0200-00004C000000}" name="Segundo de BGU A2" dataDxfId="17"/>
    <tableColumn id="82" xr3:uid="{00000000-0010-0000-0200-000052000000}" name="Tercero de BGU A2" dataDxfId="16"/>
    <tableColumn id="94" xr3:uid="{00000000-0010-0000-0200-00005E000000}" name="BTP" dataDxfId="15"/>
    <tableColumn id="95" xr3:uid="{00000000-0010-0000-0200-00005F000000}" name="Total Vespertina" dataDxfId="14">
      <calculatedColumnFormula>+SUM(Distributivo_trabajo[[#This Row],[Grupo 3 años A2]:[BTP]])</calculatedColumnFormula>
    </tableColumn>
    <tableColumn id="96" xr3:uid="{00000000-0010-0000-0200-000060000000}" name="8vo A" dataDxfId="13"/>
    <tableColumn id="98" xr3:uid="{00000000-0010-0000-0200-000062000000}" name="9no A2" dataDxfId="12"/>
    <tableColumn id="100" xr3:uid="{00000000-0010-0000-0200-000064000000}" name="10mo A2" dataDxfId="11"/>
    <tableColumn id="102" xr3:uid="{00000000-0010-0000-0200-000066000000}" name="Primero de BGU A3" dataDxfId="10"/>
    <tableColumn id="104" xr3:uid="{00000000-0010-0000-0200-000068000000}" name="Segundo de BGU A3" dataDxfId="9"/>
    <tableColumn id="107" xr3:uid="{00000000-0010-0000-0200-00006B000000}" name="Tercero de BGU A3" dataDxfId="8"/>
    <tableColumn id="108" xr3:uid="{00000000-0010-0000-0200-00006C000000}" name="Total Nocturna" dataDxfId="7">
      <calculatedColumnFormula>+SUM(Distributivo_trabajo[[#This Row],[8vo A]:[Tercero de BGU A3]])</calculatedColumnFormula>
    </tableColumn>
    <tableColumn id="109" xr3:uid="{00000000-0010-0000-0200-00006D000000}" name="Directivo" dataDxfId="6"/>
    <tableColumn id="110" xr3:uid="{00000000-0010-0000-0200-00006E000000}" name="Participación Estudiantil" dataDxfId="5"/>
    <tableColumn id="111" xr3:uid="{00000000-0010-0000-0200-00006F000000}" name="Otros" dataDxfId="4"/>
    <tableColumn id="16" xr3:uid="{00000000-0010-0000-0200-000010000000}" name="Total Periodos pedagógicos" dataDxfId="3">
      <calculatedColumnFormula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calculatedColumnFormula>
    </tableColumn>
    <tableColumn id="13" xr3:uid="{00000000-0010-0000-0200-00000D000000}" name="Total Periodos acompañamiento" dataDxfId="2"/>
    <tableColumn id="112" xr3:uid="{00000000-0010-0000-0200-000070000000}" name="Total General" dataDxfId="1">
      <calculatedColumnFormula>+SUM(Distributivo_trabajo[[#This Row],[Directivo]:[Total Periodos acompañamiento]])</calculatedColumnFormula>
    </tableColumn>
    <tableColumn id="113" xr3:uid="{00000000-0010-0000-0200-000071000000}" name="Observación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Especialidades" displayName="Especialidades" ref="A1:A79" totalsRowShown="0" headerRowDxfId="133" headerRowBorderDxfId="132" tableBorderDxfId="131" totalsRowBorderDxfId="130">
  <autoFilter ref="A1:A79" xr:uid="{00000000-0009-0000-0100-000003000000}"/>
  <tableColumns count="1">
    <tableColumn id="1" xr3:uid="{00000000-0010-0000-0300-000001000000}" name="ESPECIALIDADES" dataDxfId="1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Asignaturas" displayName="Asignaturas" ref="E1:BX29" totalsRowShown="0" headerRowDxfId="128">
  <autoFilter ref="E1:BX29" xr:uid="{00000000-0009-0000-0100-000002000000}"/>
  <tableColumns count="72">
    <tableColumn id="54" xr3:uid="{00000000-0010-0000-0400-000036000000}" name="Directivo" dataDxfId="127"/>
    <tableColumn id="1" xr3:uid="{00000000-0010-0000-0400-000001000000}" name="Educación_Inicial" dataDxfId="126"/>
    <tableColumn id="3" xr3:uid="{00000000-0010-0000-0400-000003000000}" name="Educación_General_Básica_Preparatoria" dataDxfId="125"/>
    <tableColumn id="90" xr3:uid="{00000000-0010-0000-0400-00005A000000}" name="Educación_General_Básica_Preparatoria_Bilingüe" dataDxfId="124"/>
    <tableColumn id="4" xr3:uid="{00000000-0010-0000-0400-000004000000}" name="Educación_General_Básica_Elemental" dataDxfId="123"/>
    <tableColumn id="5" xr3:uid="{00000000-0010-0000-0400-000005000000}" name="Educación_General_Básica_Elemental_Bilingüe" dataDxfId="122"/>
    <tableColumn id="7" xr3:uid="{00000000-0010-0000-0400-000007000000}" name="Educación_General_Básica_Media" dataDxfId="121"/>
    <tableColumn id="8" xr3:uid="{00000000-0010-0000-0400-000008000000}" name="Educación_General_Básica_Media_Bilingüe" dataDxfId="120"/>
    <tableColumn id="10" xr3:uid="{00000000-0010-0000-0400-00000A000000}" name="Educación_General_Básica_Superior" dataDxfId="119"/>
    <tableColumn id="91" xr3:uid="{00000000-0010-0000-0400-00005B000000}" name="Educación_General_Básica_Superior_Bilingüe" dataDxfId="118"/>
    <tableColumn id="85" xr3:uid="{00000000-0010-0000-0400-000055000000}" name="Bachillerato_General_Unificado" dataDxfId="117"/>
    <tableColumn id="92" xr3:uid="{00000000-0010-0000-0400-00005C000000}" name="Bachillerato_General_Unificado_Bilingüe" dataDxfId="116"/>
    <tableColumn id="94" xr3:uid="{00000000-0010-0000-0400-00005E000000}" name="Prácticas_Innovadoras_BGU" dataDxfId="115"/>
    <tableColumn id="16" xr3:uid="{00000000-0010-0000-0400-000010000000}" name="FIP_Cultivo_de_Peces"/>
    <tableColumn id="17" xr3:uid="{00000000-0010-0000-0400-000011000000}" name="FIP_Producción_Agropecuaria"/>
    <tableColumn id="6" xr3:uid="{00000000-0010-0000-0400-000006000000}" name="FIP_Producción_Agroecológica"/>
    <tableColumn id="18" xr3:uid="{00000000-0010-0000-0400-000012000000}" name="FIP_Conservación_y_manejo_de_RN"/>
    <tableColumn id="19" xr3:uid="{00000000-0010-0000-0400-000013000000}" name="FIP_Industrialización_de_productos_alimenticios"/>
    <tableColumn id="20" xr3:uid="{00000000-0010-0000-0400-000014000000}" name="FIP_Electromecánica_Automotriz"/>
    <tableColumn id="21" xr3:uid="{00000000-0010-0000-0400-000015000000}" name="FIP_Chapistería_y_Pintura"/>
    <tableColumn id="22" xr3:uid="{00000000-0010-0000-0400-000016000000}" name="FIP_Climatización"/>
    <tableColumn id="23" xr3:uid="{00000000-0010-0000-0400-000017000000}" name="FIP_Electrónica_de_Consumo"/>
    <tableColumn id="24" xr3:uid="{00000000-0010-0000-0400-000018000000}" name="FIP_Aplicación_de_Proyectos_de_Construcción"/>
    <tableColumn id="25" xr3:uid="{00000000-0010-0000-0400-000019000000}" name="FIP_Fabricación_y_Montaje_de_Muebles"/>
    <tableColumn id="26" xr3:uid="{00000000-0010-0000-0400-00001A000000}" name="FIP_Industria_de_la_Confección"/>
    <tableColumn id="27" xr3:uid="{00000000-0010-0000-0400-00001B000000}" name="FIP_Calzado_y_Marroquinería"/>
    <tableColumn id="28" xr3:uid="{00000000-0010-0000-0400-00001C000000}" name="FIP_Mecanizado_y_Construcciones_Metálicas"/>
    <tableColumn id="29" xr3:uid="{00000000-0010-0000-0400-00001D000000}" name="FIP_Instalaciones_Equipos_y_Máquinas_Eléctricas"/>
    <tableColumn id="30" xr3:uid="{00000000-0010-0000-0400-00001E000000}" name="FIP_Industria_Textil"/>
    <tableColumn id="31" xr3:uid="{00000000-0010-0000-0400-00001F000000}" name="FIP_Mecatrónica"/>
    <tableColumn id="32" xr3:uid="{00000000-0010-0000-0400-000020000000}" name="FIP_Electromecánica"/>
    <tableColumn id="33" xr3:uid="{00000000-0010-0000-0400-000021000000}" name="FIP_Comercialización_y_Ventas"/>
    <tableColumn id="34" xr3:uid="{00000000-0010-0000-0400-000022000000}" name="FIP_Comercio_Exterior"/>
    <tableColumn id="35" xr3:uid="{00000000-0010-0000-0400-000023000000}" name="FIP_Contabilidad"/>
    <tableColumn id="36" xr3:uid="{00000000-0010-0000-0400-000024000000}" name="FIP_Gestión_Administrativa"/>
    <tableColumn id="37" xr3:uid="{00000000-0010-0000-0400-000025000000}" name="FIP_Servicios_Hoteleros"/>
    <tableColumn id="38" xr3:uid="{00000000-0010-0000-0400-000026000000}" name="FIP_Ventas_e_Información_Turística"/>
    <tableColumn id="39" xr3:uid="{00000000-0010-0000-0400-000027000000}" name="FIP_Informática"/>
    <tableColumn id="40" xr3:uid="{00000000-0010-0000-0400-000028000000}" name="FIP_Gestión_y_Desarrollo_Comunitario"/>
    <tableColumn id="58" xr3:uid="{00000000-0010-0000-0400-00003A000000}" name="FIP_Dispositivos_y_Conectividad"/>
    <tableColumn id="57" xr3:uid="{00000000-0010-0000-0400-000039000000}" name="FIP_Programación_de_Software"/>
    <tableColumn id="41" xr3:uid="{00000000-0010-0000-0400-000029000000}" name="FIP_Música"/>
    <tableColumn id="42" xr3:uid="{00000000-0010-0000-0400-00002A000000}" name="FIP_Pintura_Cerámica"/>
    <tableColumn id="43" xr3:uid="{00000000-0010-0000-0400-00002B000000}" name="FIP_Escultura_ArteGráfico"/>
    <tableColumn id="44" xr3:uid="{00000000-0010-0000-0400-00002C000000}" name="FIP_Diseño_Gráfico"/>
    <tableColumn id="45" xr3:uid="{00000000-0010-0000-0400-00002D000000}" name="FIP_EbanisteríaTallado_y_Escultura"/>
    <tableColumn id="46" xr3:uid="{00000000-0010-0000-0400-00002E000000}" name="FIP_Promotor_en_Recreación_y_Deportes"/>
    <tableColumn id="47" xr3:uid="{00000000-0010-0000-0400-00002F000000}" name="FIP_Deportes_de_Equipo"/>
    <tableColumn id="55" xr3:uid="{00000000-0010-0000-0400-000037000000}" name="FTP_Elaborados_Lácteos"/>
    <tableColumn id="56" xr3:uid="{00000000-0010-0000-0400-000038000000}" name="FTP_Elaborados_Cárnicos"/>
    <tableColumn id="59" xr3:uid="{00000000-0010-0000-0400-00003B000000}" name="FTP_Conservería"/>
    <tableColumn id="60" xr3:uid="{00000000-0010-0000-0400-00003C000000}" name="FTP_Control_de_transformación_de_alimentos"/>
    <tableColumn id="61" xr3:uid="{00000000-0010-0000-0400-00003D000000}" name="FTP_Manejo_forestal_y_transformación_primaria_de_la_madera"/>
    <tableColumn id="62" xr3:uid="{00000000-0010-0000-0400-00003E000000}" name="FTP_Guardaparques"/>
    <tableColumn id="75" xr3:uid="{00000000-0010-0000-0400-00004B000000}" name="FTP_Emprendimiento_agrícola"/>
    <tableColumn id="63" xr3:uid="{00000000-0010-0000-0400-00003F000000}" name="FTP_Fábrica_de_carrocerías"/>
    <tableColumn id="64" xr3:uid="{00000000-0010-0000-0400-000040000000}" name="FTP_Asistente_de_obras_civiles"/>
    <tableColumn id="65" xr3:uid="{00000000-0010-0000-0400-000041000000}" name="FTP_Seguridad_industrial"/>
    <tableColumn id="66" xr3:uid="{00000000-0010-0000-0400-000042000000}" name="FTP_Instalaciones_hidrosanitarias"/>
    <tableColumn id="67" xr3:uid="{00000000-0010-0000-0400-000043000000}" name="FTP_Ensamble_y_mantenimiento_de_equipos_electrónicos"/>
    <tableColumn id="68" xr3:uid="{00000000-0010-0000-0400-000044000000}" name="FTP_Procesos_de_soldadura"/>
    <tableColumn id="72" xr3:uid="{00000000-0010-0000-0400-000048000000}" name="FTP_Diseño_de_Modas"/>
    <tableColumn id="74" xr3:uid="{00000000-0010-0000-0400-00004A000000}" name="FTP_Servicio_eléctrico_electrónico_automotriz"/>
    <tableColumn id="69" xr3:uid="{00000000-0010-0000-0400-000045000000}" name="FTP_Cocina_tradicional"/>
    <tableColumn id="70" xr3:uid="{00000000-0010-0000-0400-000046000000}" name="FTP_Gestor_especialista_en_ventas"/>
    <tableColumn id="73" xr3:uid="{00000000-0010-0000-0400-000049000000}" name="FTP_Logística_Empresarial"/>
    <tableColumn id="71" xr3:uid="{00000000-0010-0000-0400-000047000000}" name="FTP_Futbolista_profesional"/>
    <tableColumn id="48" xr3:uid="{00000000-0010-0000-0400-000030000000}" name="FAC_Música"/>
    <tableColumn id="49" xr3:uid="{00000000-0010-0000-0400-000031000000}" name="FAC_Danza"/>
    <tableColumn id="76" xr3:uid="{00000000-0010-0000-0400-00004C000000}" name="FAC_Artes_Plásticas_pintura"/>
    <tableColumn id="77" xr3:uid="{00000000-0010-0000-0400-00004D000000}" name="FAC_Artes_Plásticas_escultura"/>
    <tableColumn id="78" xr3:uid="{00000000-0010-0000-0400-00004E000000}" name="FAC_Artes_Plásticas_arte_gráfico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Grados_cursos" displayName="Grados_cursos" ref="C1:C16" totalsRowShown="0" headerRowDxfId="114" dataDxfId="112" headerRowBorderDxfId="113" tableBorderDxfId="111" totalsRowBorderDxfId="110">
  <autoFilter ref="C1:C16" xr:uid="{00000000-0009-0000-0100-000004000000}"/>
  <tableColumns count="1">
    <tableColumn id="1" xr3:uid="{00000000-0010-0000-0500-000001000000}" name="Grados_cursos" dataDxfId="10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Grados_cursos7" displayName="Grados_cursos7" ref="BZ1:BZ31" totalsRowShown="0" headerRowDxfId="108" dataDxfId="106" headerRowBorderDxfId="107" tableBorderDxfId="105" totalsRowBorderDxfId="104">
  <autoFilter ref="BZ1:BZ31" xr:uid="{00000000-0009-0000-0100-000006000000}"/>
  <tableColumns count="1">
    <tableColumn id="1" xr3:uid="{00000000-0010-0000-0600-000001000000}" name="Nivel/subnivel" dataDxfId="10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Grados_cursos72" displayName="Grados_cursos72" ref="CB1:CB12" totalsRowShown="0" headerRowDxfId="102" dataDxfId="100" headerRowBorderDxfId="101" tableBorderDxfId="99" totalsRowBorderDxfId="98">
  <autoFilter ref="CB1:CB12" xr:uid="{00000000-0009-0000-0100-000001000000}"/>
  <tableColumns count="1">
    <tableColumn id="1" xr3:uid="{00000000-0010-0000-0700-000001000000}" name="Acompañamiento Pedagógico" dataDxfId="9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J998"/>
  <sheetViews>
    <sheetView showGridLines="0" zoomScale="58" zoomScaleNormal="85" workbookViewId="0">
      <pane ySplit="14" topLeftCell="A15" activePane="bottomLeft" state="frozen"/>
      <selection pane="bottomLeft" activeCell="B4" sqref="B4:E4"/>
    </sheetView>
  </sheetViews>
  <sheetFormatPr baseColWidth="10" defaultColWidth="11.44140625" defaultRowHeight="14.4" x14ac:dyDescent="0.3"/>
  <cols>
    <col min="1" max="1" width="35.6640625" style="68" bestFit="1" customWidth="1"/>
    <col min="2" max="2" width="12.33203125" style="68" bestFit="1" customWidth="1"/>
    <col min="3" max="3" width="26.33203125" style="68" customWidth="1"/>
    <col min="4" max="4" width="12.6640625" style="68" customWidth="1"/>
    <col min="5" max="5" width="16.88671875" style="69" customWidth="1"/>
    <col min="6" max="6" width="35.88671875" style="68" customWidth="1"/>
    <col min="7" max="7" width="4.6640625" style="68" customWidth="1"/>
    <col min="8" max="8" width="10" style="68" bestFit="1" customWidth="1"/>
    <col min="9" max="9" width="13.33203125" style="68" bestFit="1" customWidth="1"/>
    <col min="10" max="10" width="15.33203125" style="68" bestFit="1" customWidth="1"/>
    <col min="11" max="16384" width="11.44140625" style="68"/>
  </cols>
  <sheetData>
    <row r="1" spans="1:10" ht="23.4" x14ac:dyDescent="0.45">
      <c r="A1" s="71" t="s">
        <v>832</v>
      </c>
      <c r="B1" s="72"/>
      <c r="C1" s="72"/>
      <c r="D1" s="72"/>
      <c r="E1" s="73"/>
      <c r="F1" s="72"/>
      <c r="G1" s="72"/>
      <c r="H1" s="72"/>
      <c r="I1" s="72"/>
      <c r="J1" s="72"/>
    </row>
    <row r="2" spans="1:10" ht="7.2" customHeight="1" x14ac:dyDescent="0.3"/>
    <row r="3" spans="1:10" ht="13.65" customHeight="1" x14ac:dyDescent="0.3">
      <c r="A3" s="74" t="s">
        <v>3</v>
      </c>
      <c r="B3" s="277">
        <v>3</v>
      </c>
      <c r="C3" s="278"/>
      <c r="D3" s="278"/>
      <c r="E3" s="279"/>
      <c r="F3" s="271" t="s">
        <v>46</v>
      </c>
      <c r="G3" s="272"/>
    </row>
    <row r="4" spans="1:10" ht="13.65" customHeight="1" x14ac:dyDescent="0.3">
      <c r="A4" s="74" t="s">
        <v>5</v>
      </c>
      <c r="B4" s="277" t="s">
        <v>851</v>
      </c>
      <c r="C4" s="278"/>
      <c r="D4" s="278"/>
      <c r="E4" s="279"/>
      <c r="F4" s="273" t="s">
        <v>47</v>
      </c>
      <c r="G4" s="274"/>
      <c r="H4" s="274"/>
    </row>
    <row r="5" spans="1:10" ht="13.65" customHeight="1" x14ac:dyDescent="0.3">
      <c r="A5" s="74" t="s">
        <v>48</v>
      </c>
      <c r="B5" s="277" t="s">
        <v>1393</v>
      </c>
      <c r="C5" s="278"/>
      <c r="D5" s="278"/>
      <c r="E5" s="279"/>
      <c r="F5" s="69"/>
      <c r="G5" s="75"/>
    </row>
    <row r="6" spans="1:10" ht="13.65" customHeight="1" x14ac:dyDescent="0.3">
      <c r="A6" s="74" t="s">
        <v>9</v>
      </c>
      <c r="B6" s="277" t="s">
        <v>852</v>
      </c>
      <c r="C6" s="278"/>
      <c r="D6" s="278"/>
      <c r="E6" s="279"/>
      <c r="F6" s="69"/>
      <c r="G6" s="75"/>
    </row>
    <row r="7" spans="1:10" ht="13.65" customHeight="1" x14ac:dyDescent="0.3">
      <c r="A7" s="74" t="s">
        <v>13</v>
      </c>
      <c r="B7" s="276" t="str">
        <f>IF(B6="","",IF(MID(B6,3,1)="H","INTERCULTURAL","INTERCULTURAL BILINGÜE"))</f>
        <v>INTERCULTURAL</v>
      </c>
      <c r="C7" s="276"/>
      <c r="D7" s="276"/>
      <c r="E7" s="276"/>
      <c r="F7" s="69"/>
      <c r="G7" s="75"/>
    </row>
    <row r="8" spans="1:10" ht="13.65" customHeight="1" x14ac:dyDescent="0.3">
      <c r="A8" s="74" t="s">
        <v>11</v>
      </c>
      <c r="B8" s="277" t="s">
        <v>853</v>
      </c>
      <c r="C8" s="278"/>
      <c r="D8" s="278"/>
      <c r="E8" s="279"/>
      <c r="F8" s="69"/>
      <c r="G8" s="75"/>
    </row>
    <row r="9" spans="1:10" ht="13.65" customHeight="1" x14ac:dyDescent="0.3">
      <c r="A9" s="74" t="s">
        <v>15</v>
      </c>
      <c r="B9" s="275" t="s">
        <v>854</v>
      </c>
      <c r="C9" s="275"/>
      <c r="D9" s="275"/>
      <c r="E9" s="275"/>
      <c r="F9" s="69"/>
      <c r="G9" s="75"/>
    </row>
    <row r="10" spans="1:10" ht="13.65" customHeight="1" x14ac:dyDescent="0.3">
      <c r="A10" s="74" t="s">
        <v>128</v>
      </c>
      <c r="B10" s="275" t="s">
        <v>145</v>
      </c>
      <c r="C10" s="275"/>
      <c r="D10" s="275"/>
      <c r="E10" s="275"/>
      <c r="F10" s="69"/>
      <c r="G10" s="75"/>
    </row>
    <row r="11" spans="1:10" ht="13.65" customHeight="1" x14ac:dyDescent="0.3">
      <c r="A11" s="74" t="s">
        <v>838</v>
      </c>
      <c r="B11" s="277" t="s">
        <v>855</v>
      </c>
      <c r="C11" s="278"/>
      <c r="D11" s="278"/>
      <c r="E11" s="279"/>
      <c r="F11" s="69"/>
      <c r="G11" s="75"/>
    </row>
    <row r="12" spans="1:10" ht="13.65" customHeight="1" x14ac:dyDescent="0.3">
      <c r="A12" s="74" t="s">
        <v>25</v>
      </c>
      <c r="B12" s="275" t="s">
        <v>856</v>
      </c>
      <c r="C12" s="275"/>
      <c r="D12" s="275"/>
      <c r="E12" s="275"/>
      <c r="F12" s="69"/>
      <c r="G12" s="75"/>
    </row>
    <row r="13" spans="1:10" ht="15" customHeight="1" x14ac:dyDescent="0.3">
      <c r="A13" s="76"/>
      <c r="B13" s="76"/>
      <c r="C13" s="76"/>
      <c r="D13" s="76"/>
      <c r="E13" s="77"/>
      <c r="F13" s="76"/>
    </row>
    <row r="14" spans="1:10" ht="28.2" customHeight="1" x14ac:dyDescent="0.3">
      <c r="A14" s="78" t="s">
        <v>50</v>
      </c>
      <c r="B14" s="79" t="s">
        <v>51</v>
      </c>
      <c r="C14" s="79" t="s">
        <v>52</v>
      </c>
      <c r="D14" s="79" t="s">
        <v>53</v>
      </c>
      <c r="E14" s="80" t="s">
        <v>54</v>
      </c>
      <c r="F14" s="81" t="s">
        <v>55</v>
      </c>
      <c r="I14" s="82" t="s">
        <v>56</v>
      </c>
      <c r="J14" s="82" t="s">
        <v>57</v>
      </c>
    </row>
    <row r="15" spans="1:10" x14ac:dyDescent="0.3">
      <c r="A15" s="113" t="s">
        <v>290</v>
      </c>
      <c r="B15" s="62" t="s">
        <v>847</v>
      </c>
      <c r="C15" s="63"/>
      <c r="D15" s="64" t="s">
        <v>58</v>
      </c>
      <c r="E15" s="65">
        <v>25</v>
      </c>
      <c r="F15" s="66"/>
      <c r="H15" s="83" t="s">
        <v>58</v>
      </c>
      <c r="I15" s="96">
        <f>+COUNTIF(Nro_alumnos[[#All],[Jornada]],H15)</f>
        <v>49</v>
      </c>
      <c r="J15" s="96">
        <f>+SUMIF(Nro_alumnos[[#All],[Jornada]],H15,Nro_alumnos[[#All],[Nro. estudiantes]])</f>
        <v>1566</v>
      </c>
    </row>
    <row r="16" spans="1:10" x14ac:dyDescent="0.3">
      <c r="A16" s="211" t="s">
        <v>290</v>
      </c>
      <c r="B16" s="216" t="s">
        <v>848</v>
      </c>
      <c r="C16" s="217"/>
      <c r="D16" s="64" t="s">
        <v>58</v>
      </c>
      <c r="E16" s="218">
        <v>25</v>
      </c>
      <c r="F16" s="219"/>
      <c r="H16" s="83" t="s">
        <v>59</v>
      </c>
      <c r="I16" s="96">
        <f>+COUNTIF(Nro_alumnos[[#All],[Jornada]],H16)</f>
        <v>0</v>
      </c>
      <c r="J16" s="96">
        <f>+SUMIF(Nro_alumnos[[#All],[Jornada]],H16,Nro_alumnos[[#All],[Nro. estudiantes]])</f>
        <v>0</v>
      </c>
    </row>
    <row r="17" spans="1:10" x14ac:dyDescent="0.3">
      <c r="A17" s="211" t="s">
        <v>316</v>
      </c>
      <c r="B17" s="216" t="s">
        <v>847</v>
      </c>
      <c r="C17" s="217"/>
      <c r="D17" s="64" t="s">
        <v>58</v>
      </c>
      <c r="E17" s="218">
        <v>25</v>
      </c>
      <c r="F17" s="219"/>
      <c r="H17" s="83" t="s">
        <v>60</v>
      </c>
      <c r="I17" s="96">
        <f>+COUNTIF(Nro_alumnos[[#All],[Jornada]],H17)</f>
        <v>0</v>
      </c>
      <c r="J17" s="96">
        <f>+SUMIF(Nro_alumnos[[#All],[Jornada]],H17,Nro_alumnos[[#All],[Nro. estudiantes]])</f>
        <v>0</v>
      </c>
    </row>
    <row r="18" spans="1:10" x14ac:dyDescent="0.3">
      <c r="A18" s="211" t="s">
        <v>316</v>
      </c>
      <c r="B18" s="216" t="s">
        <v>848</v>
      </c>
      <c r="C18" s="217"/>
      <c r="D18" s="64" t="s">
        <v>58</v>
      </c>
      <c r="E18" s="218">
        <v>25</v>
      </c>
      <c r="F18" s="219"/>
      <c r="H18" s="84" t="s">
        <v>61</v>
      </c>
      <c r="I18" s="70">
        <f>+SUM(I15:I17)</f>
        <v>49</v>
      </c>
      <c r="J18" s="70">
        <f>+SUM(J15:J17)</f>
        <v>1566</v>
      </c>
    </row>
    <row r="19" spans="1:10" x14ac:dyDescent="0.3">
      <c r="A19" s="211" t="s">
        <v>316</v>
      </c>
      <c r="B19" s="216" t="s">
        <v>849</v>
      </c>
      <c r="C19" s="217"/>
      <c r="D19" s="64" t="s">
        <v>58</v>
      </c>
      <c r="E19" s="218">
        <v>25</v>
      </c>
      <c r="F19" s="219"/>
    </row>
    <row r="20" spans="1:10" x14ac:dyDescent="0.3">
      <c r="A20" s="211" t="s">
        <v>316</v>
      </c>
      <c r="B20" s="216" t="s">
        <v>850</v>
      </c>
      <c r="C20" s="217"/>
      <c r="D20" s="64" t="s">
        <v>58</v>
      </c>
      <c r="E20" s="218">
        <v>25</v>
      </c>
      <c r="F20" s="219"/>
    </row>
    <row r="21" spans="1:10" x14ac:dyDescent="0.3">
      <c r="A21" s="211" t="s">
        <v>341</v>
      </c>
      <c r="B21" s="216" t="s">
        <v>847</v>
      </c>
      <c r="C21" s="217"/>
      <c r="D21" s="64" t="s">
        <v>58</v>
      </c>
      <c r="E21" s="218">
        <v>31</v>
      </c>
      <c r="F21" s="219"/>
    </row>
    <row r="22" spans="1:10" x14ac:dyDescent="0.3">
      <c r="A22" s="211" t="s">
        <v>341</v>
      </c>
      <c r="B22" s="216" t="s">
        <v>848</v>
      </c>
      <c r="C22" s="217"/>
      <c r="D22" s="64" t="s">
        <v>58</v>
      </c>
      <c r="E22" s="218">
        <v>31</v>
      </c>
      <c r="F22" s="219"/>
    </row>
    <row r="23" spans="1:10" x14ac:dyDescent="0.3">
      <c r="A23" s="211" t="s">
        <v>341</v>
      </c>
      <c r="B23" s="216" t="s">
        <v>849</v>
      </c>
      <c r="C23" s="217"/>
      <c r="D23" s="64" t="s">
        <v>58</v>
      </c>
      <c r="E23" s="218">
        <v>31</v>
      </c>
      <c r="F23" s="219"/>
    </row>
    <row r="24" spans="1:10" x14ac:dyDescent="0.3">
      <c r="A24" s="211" t="s">
        <v>365</v>
      </c>
      <c r="B24" s="216" t="s">
        <v>847</v>
      </c>
      <c r="C24" s="217"/>
      <c r="D24" s="64" t="s">
        <v>58</v>
      </c>
      <c r="E24" s="218">
        <v>37</v>
      </c>
      <c r="F24" s="219"/>
    </row>
    <row r="25" spans="1:10" x14ac:dyDescent="0.3">
      <c r="A25" s="212" t="s">
        <v>365</v>
      </c>
      <c r="B25" s="213" t="s">
        <v>848</v>
      </c>
      <c r="C25" s="214"/>
      <c r="D25" s="63" t="s">
        <v>58</v>
      </c>
      <c r="E25" s="62">
        <v>38</v>
      </c>
      <c r="F25" s="66"/>
    </row>
    <row r="26" spans="1:10" x14ac:dyDescent="0.3">
      <c r="A26" s="212" t="s">
        <v>365</v>
      </c>
      <c r="B26" s="213" t="s">
        <v>849</v>
      </c>
      <c r="C26" s="214"/>
      <c r="D26" s="63" t="s">
        <v>58</v>
      </c>
      <c r="E26" s="62">
        <v>38</v>
      </c>
      <c r="F26" s="66"/>
    </row>
    <row r="27" spans="1:10" x14ac:dyDescent="0.3">
      <c r="A27" s="212" t="s">
        <v>386</v>
      </c>
      <c r="B27" s="213" t="s">
        <v>847</v>
      </c>
      <c r="C27" s="214"/>
      <c r="D27" s="63" t="s">
        <v>58</v>
      </c>
      <c r="E27" s="62">
        <v>35</v>
      </c>
      <c r="F27" s="66"/>
    </row>
    <row r="28" spans="1:10" x14ac:dyDescent="0.3">
      <c r="A28" s="212" t="s">
        <v>386</v>
      </c>
      <c r="B28" s="213" t="s">
        <v>848</v>
      </c>
      <c r="C28" s="214"/>
      <c r="D28" s="63" t="s">
        <v>58</v>
      </c>
      <c r="E28" s="62">
        <v>35</v>
      </c>
      <c r="F28" s="66"/>
    </row>
    <row r="29" spans="1:10" x14ac:dyDescent="0.3">
      <c r="A29" s="212" t="s">
        <v>386</v>
      </c>
      <c r="B29" s="213" t="s">
        <v>849</v>
      </c>
      <c r="C29" s="214"/>
      <c r="D29" s="63" t="s">
        <v>58</v>
      </c>
      <c r="E29" s="62">
        <v>36</v>
      </c>
      <c r="F29" s="66"/>
    </row>
    <row r="30" spans="1:10" x14ac:dyDescent="0.3">
      <c r="A30" s="212" t="s">
        <v>399</v>
      </c>
      <c r="B30" s="213" t="s">
        <v>847</v>
      </c>
      <c r="C30" s="214"/>
      <c r="D30" s="63" t="s">
        <v>58</v>
      </c>
      <c r="E30" s="62">
        <v>29</v>
      </c>
      <c r="F30" s="66"/>
    </row>
    <row r="31" spans="1:10" x14ac:dyDescent="0.3">
      <c r="A31" s="212" t="s">
        <v>399</v>
      </c>
      <c r="B31" s="213" t="s">
        <v>848</v>
      </c>
      <c r="C31" s="214"/>
      <c r="D31" s="63" t="s">
        <v>58</v>
      </c>
      <c r="E31" s="62">
        <v>29</v>
      </c>
      <c r="F31" s="66"/>
    </row>
    <row r="32" spans="1:10" x14ac:dyDescent="0.3">
      <c r="A32" s="212" t="s">
        <v>399</v>
      </c>
      <c r="B32" s="213" t="s">
        <v>849</v>
      </c>
      <c r="C32" s="214"/>
      <c r="D32" s="63" t="s">
        <v>58</v>
      </c>
      <c r="E32" s="62">
        <v>29</v>
      </c>
      <c r="F32" s="66"/>
    </row>
    <row r="33" spans="1:6" x14ac:dyDescent="0.3">
      <c r="A33" s="212" t="s">
        <v>399</v>
      </c>
      <c r="B33" s="213" t="s">
        <v>850</v>
      </c>
      <c r="C33" s="214"/>
      <c r="D33" s="63" t="s">
        <v>58</v>
      </c>
      <c r="E33" s="62">
        <v>30</v>
      </c>
      <c r="F33" s="66"/>
    </row>
    <row r="34" spans="1:6" x14ac:dyDescent="0.3">
      <c r="A34" s="212" t="s">
        <v>408</v>
      </c>
      <c r="B34" s="213" t="s">
        <v>847</v>
      </c>
      <c r="C34" s="214"/>
      <c r="D34" s="63" t="s">
        <v>58</v>
      </c>
      <c r="E34" s="62">
        <v>34</v>
      </c>
      <c r="F34" s="66"/>
    </row>
    <row r="35" spans="1:6" x14ac:dyDescent="0.3">
      <c r="A35" s="212" t="s">
        <v>408</v>
      </c>
      <c r="B35" s="213" t="s">
        <v>848</v>
      </c>
      <c r="C35" s="214"/>
      <c r="D35" s="63" t="s">
        <v>58</v>
      </c>
      <c r="E35" s="62">
        <v>34</v>
      </c>
      <c r="F35" s="66"/>
    </row>
    <row r="36" spans="1:6" x14ac:dyDescent="0.3">
      <c r="A36" s="212" t="s">
        <v>408</v>
      </c>
      <c r="B36" s="213" t="s">
        <v>849</v>
      </c>
      <c r="C36" s="214"/>
      <c r="D36" s="63" t="s">
        <v>58</v>
      </c>
      <c r="E36" s="62">
        <v>35</v>
      </c>
      <c r="F36" s="66"/>
    </row>
    <row r="37" spans="1:6" x14ac:dyDescent="0.3">
      <c r="A37" s="212" t="s">
        <v>415</v>
      </c>
      <c r="B37" s="213" t="s">
        <v>847</v>
      </c>
      <c r="C37" s="214"/>
      <c r="D37" s="63" t="s">
        <v>58</v>
      </c>
      <c r="E37" s="62">
        <v>40</v>
      </c>
      <c r="F37" s="66"/>
    </row>
    <row r="38" spans="1:6" x14ac:dyDescent="0.3">
      <c r="A38" s="212" t="s">
        <v>415</v>
      </c>
      <c r="B38" s="213" t="s">
        <v>848</v>
      </c>
      <c r="C38" s="214"/>
      <c r="D38" s="63" t="s">
        <v>58</v>
      </c>
      <c r="E38" s="62">
        <v>40</v>
      </c>
      <c r="F38" s="66"/>
    </row>
    <row r="39" spans="1:6" x14ac:dyDescent="0.3">
      <c r="A39" s="211" t="s">
        <v>415</v>
      </c>
      <c r="B39" s="216" t="s">
        <v>849</v>
      </c>
      <c r="C39" s="217"/>
      <c r="D39" s="64" t="s">
        <v>58</v>
      </c>
      <c r="E39" s="218">
        <v>39</v>
      </c>
      <c r="F39" s="219"/>
    </row>
    <row r="40" spans="1:6" x14ac:dyDescent="0.3">
      <c r="A40" s="212" t="s">
        <v>420</v>
      </c>
      <c r="B40" s="213" t="s">
        <v>847</v>
      </c>
      <c r="C40" s="214"/>
      <c r="D40" s="63" t="s">
        <v>58</v>
      </c>
      <c r="E40" s="62">
        <v>43</v>
      </c>
      <c r="F40" s="66"/>
    </row>
    <row r="41" spans="1:6" x14ac:dyDescent="0.3">
      <c r="A41" s="212" t="s">
        <v>420</v>
      </c>
      <c r="B41" s="213" t="s">
        <v>848</v>
      </c>
      <c r="C41" s="214"/>
      <c r="D41" s="63" t="s">
        <v>58</v>
      </c>
      <c r="E41" s="62">
        <v>43</v>
      </c>
      <c r="F41" s="66"/>
    </row>
    <row r="42" spans="1:6" x14ac:dyDescent="0.3">
      <c r="A42" s="212" t="s">
        <v>420</v>
      </c>
      <c r="B42" s="213" t="s">
        <v>849</v>
      </c>
      <c r="C42" s="214"/>
      <c r="D42" s="63" t="s">
        <v>58</v>
      </c>
      <c r="E42" s="62">
        <v>42</v>
      </c>
      <c r="F42" s="66"/>
    </row>
    <row r="43" spans="1:6" x14ac:dyDescent="0.3">
      <c r="A43" s="212" t="s">
        <v>428</v>
      </c>
      <c r="B43" s="213" t="s">
        <v>847</v>
      </c>
      <c r="C43" s="214"/>
      <c r="D43" s="63" t="s">
        <v>58</v>
      </c>
      <c r="E43" s="62">
        <v>38</v>
      </c>
      <c r="F43" s="66"/>
    </row>
    <row r="44" spans="1:6" x14ac:dyDescent="0.3">
      <c r="A44" s="212" t="s">
        <v>428</v>
      </c>
      <c r="B44" s="213" t="s">
        <v>848</v>
      </c>
      <c r="C44" s="214"/>
      <c r="D44" s="63" t="s">
        <v>58</v>
      </c>
      <c r="E44" s="62">
        <v>38</v>
      </c>
      <c r="F44" s="66"/>
    </row>
    <row r="45" spans="1:6" x14ac:dyDescent="0.3">
      <c r="A45" s="212" t="s">
        <v>428</v>
      </c>
      <c r="B45" s="213" t="s">
        <v>849</v>
      </c>
      <c r="C45" s="214"/>
      <c r="D45" s="63" t="s">
        <v>58</v>
      </c>
      <c r="E45" s="62">
        <v>37</v>
      </c>
      <c r="F45" s="66"/>
    </row>
    <row r="46" spans="1:6" x14ac:dyDescent="0.3">
      <c r="A46" s="212" t="s">
        <v>436</v>
      </c>
      <c r="B46" s="213" t="s">
        <v>847</v>
      </c>
      <c r="C46" s="214"/>
      <c r="D46" s="63" t="s">
        <v>58</v>
      </c>
      <c r="E46" s="62">
        <v>31</v>
      </c>
      <c r="F46" s="66"/>
    </row>
    <row r="47" spans="1:6" x14ac:dyDescent="0.3">
      <c r="A47" s="212" t="s">
        <v>436</v>
      </c>
      <c r="B47" s="213" t="s">
        <v>848</v>
      </c>
      <c r="C47" s="214"/>
      <c r="D47" s="63" t="s">
        <v>58</v>
      </c>
      <c r="E47" s="62">
        <v>31</v>
      </c>
      <c r="F47" s="66"/>
    </row>
    <row r="48" spans="1:6" x14ac:dyDescent="0.3">
      <c r="A48" s="212" t="s">
        <v>436</v>
      </c>
      <c r="B48" s="213" t="s">
        <v>849</v>
      </c>
      <c r="C48" s="214"/>
      <c r="D48" s="63" t="s">
        <v>58</v>
      </c>
      <c r="E48" s="62">
        <v>31</v>
      </c>
      <c r="F48" s="66"/>
    </row>
    <row r="49" spans="1:6" x14ac:dyDescent="0.3">
      <c r="A49" s="212" t="s">
        <v>436</v>
      </c>
      <c r="B49" s="213" t="s">
        <v>850</v>
      </c>
      <c r="C49" s="214"/>
      <c r="D49" s="63" t="s">
        <v>58</v>
      </c>
      <c r="E49" s="62">
        <v>31</v>
      </c>
      <c r="F49" s="66"/>
    </row>
    <row r="50" spans="1:6" x14ac:dyDescent="0.3">
      <c r="A50" s="212" t="s">
        <v>441</v>
      </c>
      <c r="B50" s="213" t="s">
        <v>847</v>
      </c>
      <c r="C50" s="214"/>
      <c r="D50" s="63" t="s">
        <v>58</v>
      </c>
      <c r="E50" s="62">
        <v>27</v>
      </c>
      <c r="F50" s="66"/>
    </row>
    <row r="51" spans="1:6" x14ac:dyDescent="0.3">
      <c r="A51" s="212" t="s">
        <v>441</v>
      </c>
      <c r="B51" s="213" t="s">
        <v>848</v>
      </c>
      <c r="C51" s="214"/>
      <c r="D51" s="63" t="s">
        <v>58</v>
      </c>
      <c r="E51" s="62">
        <v>28</v>
      </c>
      <c r="F51" s="66"/>
    </row>
    <row r="52" spans="1:6" x14ac:dyDescent="0.3">
      <c r="A52" s="212" t="s">
        <v>441</v>
      </c>
      <c r="B52" s="213" t="s">
        <v>849</v>
      </c>
      <c r="C52" s="214"/>
      <c r="D52" s="63" t="s">
        <v>58</v>
      </c>
      <c r="E52" s="62">
        <v>28</v>
      </c>
      <c r="F52" s="66"/>
    </row>
    <row r="53" spans="1:6" x14ac:dyDescent="0.3">
      <c r="A53" s="212" t="s">
        <v>441</v>
      </c>
      <c r="B53" s="213" t="s">
        <v>850</v>
      </c>
      <c r="C53" s="214"/>
      <c r="D53" s="63" t="s">
        <v>58</v>
      </c>
      <c r="E53" s="62">
        <v>28</v>
      </c>
      <c r="F53" s="66"/>
    </row>
    <row r="54" spans="1:6" x14ac:dyDescent="0.3">
      <c r="A54" s="212" t="s">
        <v>448</v>
      </c>
      <c r="B54" s="213" t="s">
        <v>847</v>
      </c>
      <c r="C54" s="214"/>
      <c r="D54" s="63" t="s">
        <v>58</v>
      </c>
      <c r="E54" s="62">
        <v>30</v>
      </c>
      <c r="F54" s="66"/>
    </row>
    <row r="55" spans="1:6" x14ac:dyDescent="0.3">
      <c r="A55" s="212" t="s">
        <v>454</v>
      </c>
      <c r="B55" s="213" t="s">
        <v>847</v>
      </c>
      <c r="C55" s="214"/>
      <c r="D55" s="63" t="s">
        <v>58</v>
      </c>
      <c r="E55" s="62">
        <v>24</v>
      </c>
      <c r="F55" s="66"/>
    </row>
    <row r="56" spans="1:6" x14ac:dyDescent="0.3">
      <c r="A56" s="212" t="s">
        <v>493</v>
      </c>
      <c r="B56" s="213" t="s">
        <v>847</v>
      </c>
      <c r="C56" s="214"/>
      <c r="D56" s="63" t="s">
        <v>58</v>
      </c>
      <c r="E56" s="62">
        <v>26</v>
      </c>
      <c r="F56" s="66"/>
    </row>
    <row r="57" spans="1:6" x14ac:dyDescent="0.3">
      <c r="A57" s="212" t="s">
        <v>632</v>
      </c>
      <c r="B57" s="213" t="s">
        <v>847</v>
      </c>
      <c r="C57" s="214" t="s">
        <v>726</v>
      </c>
      <c r="D57" s="63" t="s">
        <v>58</v>
      </c>
      <c r="E57" s="62">
        <v>31</v>
      </c>
      <c r="F57" s="66"/>
    </row>
    <row r="58" spans="1:6" x14ac:dyDescent="0.3">
      <c r="A58" s="212" t="s">
        <v>661</v>
      </c>
      <c r="B58" s="213" t="s">
        <v>847</v>
      </c>
      <c r="C58" s="214" t="s">
        <v>726</v>
      </c>
      <c r="D58" s="63" t="s">
        <v>58</v>
      </c>
      <c r="E58" s="62">
        <v>21</v>
      </c>
      <c r="F58" s="66"/>
    </row>
    <row r="59" spans="1:6" x14ac:dyDescent="0.3">
      <c r="A59" s="212" t="s">
        <v>681</v>
      </c>
      <c r="B59" s="213" t="s">
        <v>847</v>
      </c>
      <c r="C59" s="214" t="s">
        <v>726</v>
      </c>
      <c r="D59" s="63" t="s">
        <v>58</v>
      </c>
      <c r="E59" s="62">
        <v>23</v>
      </c>
      <c r="F59" s="66"/>
    </row>
    <row r="60" spans="1:6" x14ac:dyDescent="0.3">
      <c r="A60" s="212" t="s">
        <v>632</v>
      </c>
      <c r="B60" s="213" t="s">
        <v>847</v>
      </c>
      <c r="C60" s="214" t="s">
        <v>713</v>
      </c>
      <c r="D60" s="63" t="s">
        <v>58</v>
      </c>
      <c r="E60" s="62">
        <v>27</v>
      </c>
      <c r="F60" s="66"/>
    </row>
    <row r="61" spans="1:6" x14ac:dyDescent="0.3">
      <c r="A61" s="212" t="s">
        <v>632</v>
      </c>
      <c r="B61" s="213" t="s">
        <v>848</v>
      </c>
      <c r="C61" s="214" t="s">
        <v>713</v>
      </c>
      <c r="D61" s="63" t="s">
        <v>58</v>
      </c>
      <c r="E61" s="62">
        <v>28</v>
      </c>
      <c r="F61" s="66"/>
    </row>
    <row r="62" spans="1:6" x14ac:dyDescent="0.3">
      <c r="A62" s="212" t="s">
        <v>661</v>
      </c>
      <c r="B62" s="213" t="s">
        <v>847</v>
      </c>
      <c r="C62" s="214" t="s">
        <v>713</v>
      </c>
      <c r="D62" s="63" t="s">
        <v>58</v>
      </c>
      <c r="E62" s="62">
        <v>40</v>
      </c>
      <c r="F62" s="66"/>
    </row>
    <row r="63" spans="1:6" x14ac:dyDescent="0.3">
      <c r="A63" s="211" t="s">
        <v>681</v>
      </c>
      <c r="B63" s="216" t="s">
        <v>847</v>
      </c>
      <c r="C63" s="217" t="s">
        <v>713</v>
      </c>
      <c r="D63" s="64" t="s">
        <v>58</v>
      </c>
      <c r="E63" s="218">
        <v>39</v>
      </c>
      <c r="F63" s="219"/>
    </row>
    <row r="64" spans="1:6" x14ac:dyDescent="0.3">
      <c r="A64" s="67"/>
    </row>
    <row r="65" spans="1:1" x14ac:dyDescent="0.3">
      <c r="A65" s="67"/>
    </row>
    <row r="66" spans="1:1" x14ac:dyDescent="0.3">
      <c r="A66" s="67"/>
    </row>
    <row r="67" spans="1:1" x14ac:dyDescent="0.3">
      <c r="A67" s="67"/>
    </row>
    <row r="68" spans="1:1" x14ac:dyDescent="0.3">
      <c r="A68" s="67"/>
    </row>
    <row r="69" spans="1:1" x14ac:dyDescent="0.3">
      <c r="A69" s="67"/>
    </row>
    <row r="70" spans="1:1" x14ac:dyDescent="0.3">
      <c r="A70" s="67"/>
    </row>
    <row r="71" spans="1:1" x14ac:dyDescent="0.3">
      <c r="A71" s="67"/>
    </row>
    <row r="72" spans="1:1" x14ac:dyDescent="0.3">
      <c r="A72" s="67"/>
    </row>
    <row r="73" spans="1:1" x14ac:dyDescent="0.3">
      <c r="A73" s="67"/>
    </row>
    <row r="74" spans="1:1" x14ac:dyDescent="0.3">
      <c r="A74" s="67"/>
    </row>
    <row r="75" spans="1:1" x14ac:dyDescent="0.3">
      <c r="A75" s="67"/>
    </row>
    <row r="76" spans="1:1" x14ac:dyDescent="0.3">
      <c r="A76" s="67"/>
    </row>
    <row r="77" spans="1:1" x14ac:dyDescent="0.3">
      <c r="A77" s="67"/>
    </row>
    <row r="78" spans="1:1" x14ac:dyDescent="0.3">
      <c r="A78" s="67"/>
    </row>
    <row r="79" spans="1:1" x14ac:dyDescent="0.3">
      <c r="A79" s="67"/>
    </row>
    <row r="80" spans="1:1" x14ac:dyDescent="0.3">
      <c r="A80" s="67"/>
    </row>
    <row r="81" spans="1:1" x14ac:dyDescent="0.3">
      <c r="A81" s="67"/>
    </row>
    <row r="82" spans="1:1" x14ac:dyDescent="0.3">
      <c r="A82" s="67"/>
    </row>
    <row r="83" spans="1:1" x14ac:dyDescent="0.3">
      <c r="A83" s="67"/>
    </row>
    <row r="84" spans="1:1" x14ac:dyDescent="0.3">
      <c r="A84" s="67"/>
    </row>
    <row r="85" spans="1:1" x14ac:dyDescent="0.3">
      <c r="A85" s="67"/>
    </row>
    <row r="86" spans="1:1" x14ac:dyDescent="0.3">
      <c r="A86" s="67"/>
    </row>
    <row r="87" spans="1:1" x14ac:dyDescent="0.3">
      <c r="A87" s="67"/>
    </row>
    <row r="88" spans="1:1" x14ac:dyDescent="0.3">
      <c r="A88" s="67"/>
    </row>
    <row r="89" spans="1:1" x14ac:dyDescent="0.3">
      <c r="A89" s="67"/>
    </row>
    <row r="90" spans="1:1" x14ac:dyDescent="0.3">
      <c r="A90" s="67"/>
    </row>
    <row r="91" spans="1:1" x14ac:dyDescent="0.3">
      <c r="A91" s="67"/>
    </row>
    <row r="92" spans="1:1" x14ac:dyDescent="0.3">
      <c r="A92" s="67"/>
    </row>
    <row r="93" spans="1:1" x14ac:dyDescent="0.3">
      <c r="A93" s="67"/>
    </row>
    <row r="94" spans="1:1" x14ac:dyDescent="0.3">
      <c r="A94" s="67"/>
    </row>
    <row r="95" spans="1:1" x14ac:dyDescent="0.3">
      <c r="A95" s="67"/>
    </row>
    <row r="96" spans="1:1" x14ac:dyDescent="0.3">
      <c r="A96" s="67"/>
    </row>
    <row r="97" spans="1:1" x14ac:dyDescent="0.3">
      <c r="A97" s="67"/>
    </row>
    <row r="98" spans="1:1" x14ac:dyDescent="0.3">
      <c r="A98" s="67"/>
    </row>
    <row r="99" spans="1:1" x14ac:dyDescent="0.3">
      <c r="A99" s="67"/>
    </row>
    <row r="100" spans="1:1" x14ac:dyDescent="0.3">
      <c r="A100" s="67"/>
    </row>
    <row r="101" spans="1:1" x14ac:dyDescent="0.3">
      <c r="A101" s="67"/>
    </row>
    <row r="102" spans="1:1" x14ac:dyDescent="0.3">
      <c r="A102" s="67"/>
    </row>
    <row r="103" spans="1:1" x14ac:dyDescent="0.3">
      <c r="A103" s="67"/>
    </row>
    <row r="104" spans="1:1" x14ac:dyDescent="0.3">
      <c r="A104" s="67"/>
    </row>
    <row r="105" spans="1:1" x14ac:dyDescent="0.3">
      <c r="A105" s="67"/>
    </row>
    <row r="106" spans="1:1" x14ac:dyDescent="0.3">
      <c r="A106" s="67"/>
    </row>
    <row r="107" spans="1:1" x14ac:dyDescent="0.3">
      <c r="A107" s="67"/>
    </row>
    <row r="108" spans="1:1" x14ac:dyDescent="0.3">
      <c r="A108" s="67"/>
    </row>
    <row r="109" spans="1:1" x14ac:dyDescent="0.3">
      <c r="A109" s="67"/>
    </row>
    <row r="110" spans="1:1" x14ac:dyDescent="0.3">
      <c r="A110" s="67"/>
    </row>
    <row r="111" spans="1:1" x14ac:dyDescent="0.3">
      <c r="A111" s="67"/>
    </row>
    <row r="112" spans="1:1" x14ac:dyDescent="0.3">
      <c r="A112" s="67"/>
    </row>
    <row r="113" spans="1:1" x14ac:dyDescent="0.3">
      <c r="A113" s="67"/>
    </row>
    <row r="114" spans="1:1" x14ac:dyDescent="0.3">
      <c r="A114" s="67"/>
    </row>
    <row r="115" spans="1:1" x14ac:dyDescent="0.3">
      <c r="A115" s="67"/>
    </row>
    <row r="116" spans="1:1" x14ac:dyDescent="0.3">
      <c r="A116" s="67"/>
    </row>
    <row r="117" spans="1:1" x14ac:dyDescent="0.3">
      <c r="A117" s="67"/>
    </row>
    <row r="118" spans="1:1" x14ac:dyDescent="0.3">
      <c r="A118" s="67"/>
    </row>
    <row r="119" spans="1:1" x14ac:dyDescent="0.3">
      <c r="A119" s="67"/>
    </row>
    <row r="120" spans="1:1" x14ac:dyDescent="0.3">
      <c r="A120" s="67"/>
    </row>
    <row r="121" spans="1:1" x14ac:dyDescent="0.3">
      <c r="A121" s="67"/>
    </row>
    <row r="122" spans="1:1" x14ac:dyDescent="0.3">
      <c r="A122" s="67"/>
    </row>
    <row r="123" spans="1:1" x14ac:dyDescent="0.3">
      <c r="A123" s="67"/>
    </row>
    <row r="124" spans="1:1" x14ac:dyDescent="0.3">
      <c r="A124" s="67"/>
    </row>
    <row r="125" spans="1:1" x14ac:dyDescent="0.3">
      <c r="A125" s="67"/>
    </row>
    <row r="126" spans="1:1" x14ac:dyDescent="0.3">
      <c r="A126" s="67"/>
    </row>
    <row r="127" spans="1:1" x14ac:dyDescent="0.3">
      <c r="A127" s="67"/>
    </row>
    <row r="128" spans="1:1" x14ac:dyDescent="0.3">
      <c r="A128" s="67"/>
    </row>
    <row r="129" spans="1:1" x14ac:dyDescent="0.3">
      <c r="A129" s="67"/>
    </row>
    <row r="130" spans="1:1" x14ac:dyDescent="0.3">
      <c r="A130" s="67"/>
    </row>
    <row r="131" spans="1:1" x14ac:dyDescent="0.3">
      <c r="A131" s="67"/>
    </row>
    <row r="132" spans="1:1" x14ac:dyDescent="0.3">
      <c r="A132" s="67"/>
    </row>
    <row r="133" spans="1:1" x14ac:dyDescent="0.3">
      <c r="A133" s="67"/>
    </row>
    <row r="134" spans="1:1" x14ac:dyDescent="0.3">
      <c r="A134" s="67"/>
    </row>
    <row r="135" spans="1:1" x14ac:dyDescent="0.3">
      <c r="A135" s="67"/>
    </row>
    <row r="136" spans="1:1" x14ac:dyDescent="0.3">
      <c r="A136" s="67"/>
    </row>
    <row r="137" spans="1:1" x14ac:dyDescent="0.3">
      <c r="A137" s="67"/>
    </row>
    <row r="138" spans="1:1" x14ac:dyDescent="0.3">
      <c r="A138" s="67"/>
    </row>
    <row r="139" spans="1:1" x14ac:dyDescent="0.3">
      <c r="A139" s="67"/>
    </row>
    <row r="140" spans="1:1" x14ac:dyDescent="0.3">
      <c r="A140" s="67"/>
    </row>
    <row r="141" spans="1:1" x14ac:dyDescent="0.3">
      <c r="A141" s="67"/>
    </row>
    <row r="142" spans="1:1" x14ac:dyDescent="0.3">
      <c r="A142" s="67"/>
    </row>
    <row r="143" spans="1:1" x14ac:dyDescent="0.3">
      <c r="A143" s="67"/>
    </row>
    <row r="144" spans="1:1" x14ac:dyDescent="0.3">
      <c r="A144" s="67"/>
    </row>
    <row r="145" spans="1:1" x14ac:dyDescent="0.3">
      <c r="A145" s="67"/>
    </row>
    <row r="146" spans="1:1" x14ac:dyDescent="0.3">
      <c r="A146" s="67"/>
    </row>
    <row r="147" spans="1:1" x14ac:dyDescent="0.3">
      <c r="A147" s="67"/>
    </row>
    <row r="148" spans="1:1" x14ac:dyDescent="0.3">
      <c r="A148" s="67"/>
    </row>
    <row r="149" spans="1:1" x14ac:dyDescent="0.3">
      <c r="A149" s="67"/>
    </row>
    <row r="150" spans="1:1" x14ac:dyDescent="0.3">
      <c r="A150" s="67"/>
    </row>
    <row r="151" spans="1:1" x14ac:dyDescent="0.3">
      <c r="A151" s="67"/>
    </row>
    <row r="152" spans="1:1" x14ac:dyDescent="0.3">
      <c r="A152" s="67"/>
    </row>
    <row r="153" spans="1:1" x14ac:dyDescent="0.3">
      <c r="A153" s="67"/>
    </row>
    <row r="154" spans="1:1" x14ac:dyDescent="0.3">
      <c r="A154" s="67"/>
    </row>
    <row r="155" spans="1:1" x14ac:dyDescent="0.3">
      <c r="A155" s="67"/>
    </row>
    <row r="156" spans="1:1" x14ac:dyDescent="0.3">
      <c r="A156" s="67"/>
    </row>
    <row r="157" spans="1:1" x14ac:dyDescent="0.3">
      <c r="A157" s="67"/>
    </row>
    <row r="158" spans="1:1" x14ac:dyDescent="0.3">
      <c r="A158" s="67"/>
    </row>
    <row r="159" spans="1:1" x14ac:dyDescent="0.3">
      <c r="A159" s="67"/>
    </row>
    <row r="160" spans="1:1" x14ac:dyDescent="0.3">
      <c r="A160" s="67"/>
    </row>
    <row r="161" spans="1:1" x14ac:dyDescent="0.3">
      <c r="A161" s="67"/>
    </row>
    <row r="162" spans="1:1" x14ac:dyDescent="0.3">
      <c r="A162" s="67"/>
    </row>
    <row r="163" spans="1:1" x14ac:dyDescent="0.3">
      <c r="A163" s="67"/>
    </row>
    <row r="164" spans="1:1" x14ac:dyDescent="0.3">
      <c r="A164" s="67"/>
    </row>
    <row r="165" spans="1:1" x14ac:dyDescent="0.3">
      <c r="A165" s="67"/>
    </row>
    <row r="166" spans="1:1" x14ac:dyDescent="0.3">
      <c r="A166" s="67"/>
    </row>
    <row r="167" spans="1:1" x14ac:dyDescent="0.3">
      <c r="A167" s="67"/>
    </row>
    <row r="168" spans="1:1" x14ac:dyDescent="0.3">
      <c r="A168" s="67"/>
    </row>
    <row r="169" spans="1:1" x14ac:dyDescent="0.3">
      <c r="A169" s="67"/>
    </row>
    <row r="170" spans="1:1" x14ac:dyDescent="0.3">
      <c r="A170" s="67"/>
    </row>
    <row r="171" spans="1:1" x14ac:dyDescent="0.3">
      <c r="A171" s="67"/>
    </row>
    <row r="172" spans="1:1" x14ac:dyDescent="0.3">
      <c r="A172" s="67"/>
    </row>
    <row r="173" spans="1:1" x14ac:dyDescent="0.3">
      <c r="A173" s="67"/>
    </row>
    <row r="174" spans="1:1" x14ac:dyDescent="0.3">
      <c r="A174" s="67"/>
    </row>
    <row r="175" spans="1:1" x14ac:dyDescent="0.3">
      <c r="A175" s="67"/>
    </row>
    <row r="176" spans="1:1" x14ac:dyDescent="0.3">
      <c r="A176" s="67"/>
    </row>
    <row r="177" spans="1:1" x14ac:dyDescent="0.3">
      <c r="A177" s="67"/>
    </row>
    <row r="178" spans="1:1" x14ac:dyDescent="0.3">
      <c r="A178" s="67"/>
    </row>
    <row r="179" spans="1:1" x14ac:dyDescent="0.3">
      <c r="A179" s="67"/>
    </row>
    <row r="180" spans="1:1" x14ac:dyDescent="0.3">
      <c r="A180" s="67"/>
    </row>
    <row r="181" spans="1:1" x14ac:dyDescent="0.3">
      <c r="A181" s="67"/>
    </row>
    <row r="182" spans="1:1" x14ac:dyDescent="0.3">
      <c r="A182" s="67"/>
    </row>
    <row r="183" spans="1:1" x14ac:dyDescent="0.3">
      <c r="A183" s="67"/>
    </row>
    <row r="184" spans="1:1" x14ac:dyDescent="0.3">
      <c r="A184" s="67"/>
    </row>
    <row r="185" spans="1:1" x14ac:dyDescent="0.3">
      <c r="A185" s="67"/>
    </row>
    <row r="186" spans="1:1" x14ac:dyDescent="0.3">
      <c r="A186" s="67"/>
    </row>
    <row r="187" spans="1:1" x14ac:dyDescent="0.3">
      <c r="A187" s="67"/>
    </row>
    <row r="188" spans="1:1" x14ac:dyDescent="0.3">
      <c r="A188" s="67"/>
    </row>
    <row r="189" spans="1:1" x14ac:dyDescent="0.3">
      <c r="A189" s="67"/>
    </row>
    <row r="190" spans="1:1" x14ac:dyDescent="0.3">
      <c r="A190" s="67"/>
    </row>
    <row r="191" spans="1:1" x14ac:dyDescent="0.3">
      <c r="A191" s="67"/>
    </row>
    <row r="192" spans="1:1" x14ac:dyDescent="0.3">
      <c r="A192" s="67"/>
    </row>
    <row r="193" spans="1:1" x14ac:dyDescent="0.3">
      <c r="A193" s="67"/>
    </row>
    <row r="194" spans="1:1" x14ac:dyDescent="0.3">
      <c r="A194" s="67"/>
    </row>
    <row r="195" spans="1:1" x14ac:dyDescent="0.3">
      <c r="A195" s="67"/>
    </row>
    <row r="196" spans="1:1" x14ac:dyDescent="0.3">
      <c r="A196" s="67"/>
    </row>
    <row r="197" spans="1:1" x14ac:dyDescent="0.3">
      <c r="A197" s="67"/>
    </row>
    <row r="198" spans="1:1" x14ac:dyDescent="0.3">
      <c r="A198" s="67"/>
    </row>
    <row r="199" spans="1:1" x14ac:dyDescent="0.3">
      <c r="A199" s="67"/>
    </row>
    <row r="200" spans="1:1" x14ac:dyDescent="0.3">
      <c r="A200" s="67"/>
    </row>
    <row r="201" spans="1:1" x14ac:dyDescent="0.3">
      <c r="A201" s="67"/>
    </row>
    <row r="202" spans="1:1" x14ac:dyDescent="0.3">
      <c r="A202" s="67"/>
    </row>
    <row r="203" spans="1:1" x14ac:dyDescent="0.3">
      <c r="A203" s="67"/>
    </row>
    <row r="204" spans="1:1" x14ac:dyDescent="0.3">
      <c r="A204" s="67"/>
    </row>
    <row r="205" spans="1:1" x14ac:dyDescent="0.3">
      <c r="A205" s="67"/>
    </row>
    <row r="206" spans="1:1" x14ac:dyDescent="0.3">
      <c r="A206" s="67"/>
    </row>
    <row r="207" spans="1:1" x14ac:dyDescent="0.3">
      <c r="A207" s="67"/>
    </row>
    <row r="208" spans="1:1" x14ac:dyDescent="0.3">
      <c r="A208" s="67"/>
    </row>
    <row r="209" spans="1:1" x14ac:dyDescent="0.3">
      <c r="A209" s="67"/>
    </row>
    <row r="210" spans="1:1" x14ac:dyDescent="0.3">
      <c r="A210" s="67"/>
    </row>
    <row r="211" spans="1:1" x14ac:dyDescent="0.3">
      <c r="A211" s="67"/>
    </row>
    <row r="212" spans="1:1" x14ac:dyDescent="0.3">
      <c r="A212" s="67"/>
    </row>
    <row r="213" spans="1:1" x14ac:dyDescent="0.3">
      <c r="A213" s="67"/>
    </row>
    <row r="214" spans="1:1" x14ac:dyDescent="0.3">
      <c r="A214" s="67"/>
    </row>
    <row r="215" spans="1:1" x14ac:dyDescent="0.3">
      <c r="A215" s="67"/>
    </row>
    <row r="216" spans="1:1" x14ac:dyDescent="0.3">
      <c r="A216" s="67"/>
    </row>
    <row r="217" spans="1:1" x14ac:dyDescent="0.3">
      <c r="A217" s="67"/>
    </row>
    <row r="218" spans="1:1" x14ac:dyDescent="0.3">
      <c r="A218" s="67"/>
    </row>
    <row r="219" spans="1:1" x14ac:dyDescent="0.3">
      <c r="A219" s="67"/>
    </row>
    <row r="220" spans="1:1" x14ac:dyDescent="0.3">
      <c r="A220" s="67"/>
    </row>
    <row r="221" spans="1:1" x14ac:dyDescent="0.3">
      <c r="A221" s="67"/>
    </row>
    <row r="222" spans="1:1" x14ac:dyDescent="0.3">
      <c r="A222" s="67"/>
    </row>
    <row r="223" spans="1:1" x14ac:dyDescent="0.3">
      <c r="A223" s="67"/>
    </row>
    <row r="224" spans="1:1" x14ac:dyDescent="0.3">
      <c r="A224" s="67"/>
    </row>
    <row r="225" spans="1:1" x14ac:dyDescent="0.3">
      <c r="A225" s="67"/>
    </row>
    <row r="226" spans="1:1" x14ac:dyDescent="0.3">
      <c r="A226" s="67"/>
    </row>
    <row r="227" spans="1:1" x14ac:dyDescent="0.3">
      <c r="A227" s="67"/>
    </row>
    <row r="228" spans="1:1" x14ac:dyDescent="0.3">
      <c r="A228" s="67"/>
    </row>
    <row r="229" spans="1:1" x14ac:dyDescent="0.3">
      <c r="A229" s="67"/>
    </row>
    <row r="230" spans="1:1" x14ac:dyDescent="0.3">
      <c r="A230" s="67"/>
    </row>
    <row r="231" spans="1:1" x14ac:dyDescent="0.3">
      <c r="A231" s="67"/>
    </row>
    <row r="232" spans="1:1" x14ac:dyDescent="0.3">
      <c r="A232" s="67"/>
    </row>
    <row r="233" spans="1:1" x14ac:dyDescent="0.3">
      <c r="A233" s="67"/>
    </row>
    <row r="234" spans="1:1" x14ac:dyDescent="0.3">
      <c r="A234" s="67"/>
    </row>
    <row r="235" spans="1:1" x14ac:dyDescent="0.3">
      <c r="A235" s="67"/>
    </row>
    <row r="236" spans="1:1" x14ac:dyDescent="0.3">
      <c r="A236" s="67"/>
    </row>
    <row r="237" spans="1:1" x14ac:dyDescent="0.3">
      <c r="A237" s="67"/>
    </row>
    <row r="238" spans="1:1" x14ac:dyDescent="0.3">
      <c r="A238" s="67"/>
    </row>
    <row r="239" spans="1:1" x14ac:dyDescent="0.3">
      <c r="A239" s="67"/>
    </row>
    <row r="240" spans="1:1" x14ac:dyDescent="0.3">
      <c r="A240" s="67"/>
    </row>
    <row r="241" spans="1:1" x14ac:dyDescent="0.3">
      <c r="A241" s="67"/>
    </row>
    <row r="242" spans="1:1" x14ac:dyDescent="0.3">
      <c r="A242" s="67"/>
    </row>
    <row r="243" spans="1:1" x14ac:dyDescent="0.3">
      <c r="A243" s="67"/>
    </row>
    <row r="244" spans="1:1" x14ac:dyDescent="0.3">
      <c r="A244" s="67"/>
    </row>
    <row r="245" spans="1:1" x14ac:dyDescent="0.3">
      <c r="A245" s="67"/>
    </row>
    <row r="246" spans="1:1" x14ac:dyDescent="0.3">
      <c r="A246" s="67"/>
    </row>
    <row r="247" spans="1:1" x14ac:dyDescent="0.3">
      <c r="A247" s="67"/>
    </row>
    <row r="248" spans="1:1" x14ac:dyDescent="0.3">
      <c r="A248" s="67"/>
    </row>
    <row r="249" spans="1:1" x14ac:dyDescent="0.3">
      <c r="A249" s="67"/>
    </row>
    <row r="250" spans="1:1" x14ac:dyDescent="0.3">
      <c r="A250" s="67"/>
    </row>
    <row r="251" spans="1:1" x14ac:dyDescent="0.3">
      <c r="A251" s="67"/>
    </row>
    <row r="252" spans="1:1" x14ac:dyDescent="0.3">
      <c r="A252" s="67"/>
    </row>
    <row r="253" spans="1:1" x14ac:dyDescent="0.3">
      <c r="A253" s="67"/>
    </row>
    <row r="254" spans="1:1" x14ac:dyDescent="0.3">
      <c r="A254" s="67"/>
    </row>
    <row r="255" spans="1:1" x14ac:dyDescent="0.3">
      <c r="A255" s="67"/>
    </row>
    <row r="256" spans="1:1" x14ac:dyDescent="0.3">
      <c r="A256" s="67"/>
    </row>
    <row r="257" spans="1:1" x14ac:dyDescent="0.3">
      <c r="A257" s="67"/>
    </row>
    <row r="258" spans="1:1" x14ac:dyDescent="0.3">
      <c r="A258" s="67"/>
    </row>
    <row r="259" spans="1:1" x14ac:dyDescent="0.3">
      <c r="A259" s="67"/>
    </row>
    <row r="260" spans="1:1" x14ac:dyDescent="0.3">
      <c r="A260" s="67"/>
    </row>
    <row r="261" spans="1:1" x14ac:dyDescent="0.3">
      <c r="A261" s="67"/>
    </row>
    <row r="262" spans="1:1" x14ac:dyDescent="0.3">
      <c r="A262" s="67"/>
    </row>
    <row r="263" spans="1:1" x14ac:dyDescent="0.3">
      <c r="A263" s="67"/>
    </row>
    <row r="264" spans="1:1" x14ac:dyDescent="0.3">
      <c r="A264" s="67"/>
    </row>
    <row r="265" spans="1:1" x14ac:dyDescent="0.3">
      <c r="A265" s="67"/>
    </row>
    <row r="266" spans="1:1" x14ac:dyDescent="0.3">
      <c r="A266" s="67"/>
    </row>
    <row r="267" spans="1:1" x14ac:dyDescent="0.3">
      <c r="A267" s="67"/>
    </row>
    <row r="268" spans="1:1" x14ac:dyDescent="0.3">
      <c r="A268" s="67"/>
    </row>
    <row r="269" spans="1:1" x14ac:dyDescent="0.3">
      <c r="A269" s="67"/>
    </row>
    <row r="270" spans="1:1" x14ac:dyDescent="0.3">
      <c r="A270" s="67"/>
    </row>
    <row r="271" spans="1:1" x14ac:dyDescent="0.3">
      <c r="A271" s="67"/>
    </row>
    <row r="272" spans="1:1" x14ac:dyDescent="0.3">
      <c r="A272" s="67"/>
    </row>
    <row r="273" spans="1:1" x14ac:dyDescent="0.3">
      <c r="A273" s="67"/>
    </row>
    <row r="274" spans="1:1" x14ac:dyDescent="0.3">
      <c r="A274" s="67"/>
    </row>
    <row r="275" spans="1:1" x14ac:dyDescent="0.3">
      <c r="A275" s="67"/>
    </row>
    <row r="276" spans="1:1" x14ac:dyDescent="0.3">
      <c r="A276" s="67"/>
    </row>
    <row r="277" spans="1:1" x14ac:dyDescent="0.3">
      <c r="A277" s="67"/>
    </row>
    <row r="278" spans="1:1" x14ac:dyDescent="0.3">
      <c r="A278" s="67"/>
    </row>
    <row r="279" spans="1:1" x14ac:dyDescent="0.3">
      <c r="A279" s="67"/>
    </row>
    <row r="280" spans="1:1" x14ac:dyDescent="0.3">
      <c r="A280" s="67"/>
    </row>
    <row r="281" spans="1:1" x14ac:dyDescent="0.3">
      <c r="A281" s="67"/>
    </row>
    <row r="282" spans="1:1" x14ac:dyDescent="0.3">
      <c r="A282" s="67"/>
    </row>
    <row r="283" spans="1:1" x14ac:dyDescent="0.3">
      <c r="A283" s="67"/>
    </row>
    <row r="284" spans="1:1" x14ac:dyDescent="0.3">
      <c r="A284" s="67"/>
    </row>
    <row r="285" spans="1:1" x14ac:dyDescent="0.3">
      <c r="A285" s="67"/>
    </row>
    <row r="286" spans="1:1" x14ac:dyDescent="0.3">
      <c r="A286" s="67"/>
    </row>
    <row r="287" spans="1:1" x14ac:dyDescent="0.3">
      <c r="A287" s="67"/>
    </row>
    <row r="288" spans="1:1" x14ac:dyDescent="0.3">
      <c r="A288" s="67"/>
    </row>
    <row r="289" spans="1:1" x14ac:dyDescent="0.3">
      <c r="A289" s="67"/>
    </row>
    <row r="290" spans="1:1" x14ac:dyDescent="0.3">
      <c r="A290" s="67"/>
    </row>
    <row r="291" spans="1:1" x14ac:dyDescent="0.3">
      <c r="A291" s="67"/>
    </row>
    <row r="292" spans="1:1" x14ac:dyDescent="0.3">
      <c r="A292" s="67"/>
    </row>
    <row r="293" spans="1:1" x14ac:dyDescent="0.3">
      <c r="A293" s="67"/>
    </row>
    <row r="294" spans="1:1" x14ac:dyDescent="0.3">
      <c r="A294" s="67"/>
    </row>
    <row r="295" spans="1:1" x14ac:dyDescent="0.3">
      <c r="A295" s="67"/>
    </row>
    <row r="296" spans="1:1" x14ac:dyDescent="0.3">
      <c r="A296" s="67"/>
    </row>
    <row r="297" spans="1:1" x14ac:dyDescent="0.3">
      <c r="A297" s="67"/>
    </row>
    <row r="298" spans="1:1" x14ac:dyDescent="0.3">
      <c r="A298" s="67"/>
    </row>
    <row r="299" spans="1:1" x14ac:dyDescent="0.3">
      <c r="A299" s="67"/>
    </row>
    <row r="300" spans="1:1" x14ac:dyDescent="0.3">
      <c r="A300" s="67"/>
    </row>
    <row r="301" spans="1:1" x14ac:dyDescent="0.3">
      <c r="A301" s="67"/>
    </row>
    <row r="302" spans="1:1" x14ac:dyDescent="0.3">
      <c r="A302" s="67"/>
    </row>
    <row r="303" spans="1:1" x14ac:dyDescent="0.3">
      <c r="A303" s="67"/>
    </row>
    <row r="304" spans="1:1" x14ac:dyDescent="0.3">
      <c r="A304" s="67"/>
    </row>
    <row r="305" spans="1:1" x14ac:dyDescent="0.3">
      <c r="A305" s="67"/>
    </row>
    <row r="306" spans="1:1" x14ac:dyDescent="0.3">
      <c r="A306" s="67"/>
    </row>
    <row r="307" spans="1:1" x14ac:dyDescent="0.3">
      <c r="A307" s="67"/>
    </row>
    <row r="308" spans="1:1" x14ac:dyDescent="0.3">
      <c r="A308" s="67"/>
    </row>
    <row r="309" spans="1:1" x14ac:dyDescent="0.3">
      <c r="A309" s="67"/>
    </row>
    <row r="310" spans="1:1" x14ac:dyDescent="0.3">
      <c r="A310" s="67"/>
    </row>
    <row r="311" spans="1:1" x14ac:dyDescent="0.3">
      <c r="A311" s="67"/>
    </row>
    <row r="312" spans="1:1" x14ac:dyDescent="0.3">
      <c r="A312" s="67"/>
    </row>
    <row r="313" spans="1:1" x14ac:dyDescent="0.3">
      <c r="A313" s="67"/>
    </row>
    <row r="314" spans="1:1" x14ac:dyDescent="0.3">
      <c r="A314" s="67"/>
    </row>
    <row r="315" spans="1:1" x14ac:dyDescent="0.3">
      <c r="A315" s="67"/>
    </row>
    <row r="316" spans="1:1" x14ac:dyDescent="0.3">
      <c r="A316" s="67"/>
    </row>
    <row r="317" spans="1:1" x14ac:dyDescent="0.3">
      <c r="A317" s="67"/>
    </row>
    <row r="318" spans="1:1" x14ac:dyDescent="0.3">
      <c r="A318" s="67"/>
    </row>
    <row r="319" spans="1:1" x14ac:dyDescent="0.3">
      <c r="A319" s="67"/>
    </row>
    <row r="320" spans="1:1" x14ac:dyDescent="0.3">
      <c r="A320" s="67"/>
    </row>
    <row r="321" spans="1:1" x14ac:dyDescent="0.3">
      <c r="A321" s="67"/>
    </row>
    <row r="322" spans="1:1" x14ac:dyDescent="0.3">
      <c r="A322" s="67"/>
    </row>
    <row r="323" spans="1:1" x14ac:dyDescent="0.3">
      <c r="A323" s="67"/>
    </row>
    <row r="324" spans="1:1" x14ac:dyDescent="0.3">
      <c r="A324" s="67"/>
    </row>
    <row r="325" spans="1:1" x14ac:dyDescent="0.3">
      <c r="A325" s="67"/>
    </row>
    <row r="326" spans="1:1" x14ac:dyDescent="0.3">
      <c r="A326" s="67"/>
    </row>
    <row r="327" spans="1:1" x14ac:dyDescent="0.3">
      <c r="A327" s="67"/>
    </row>
    <row r="328" spans="1:1" x14ac:dyDescent="0.3">
      <c r="A328" s="67"/>
    </row>
    <row r="329" spans="1:1" x14ac:dyDescent="0.3">
      <c r="A329" s="67"/>
    </row>
    <row r="330" spans="1:1" x14ac:dyDescent="0.3">
      <c r="A330" s="67"/>
    </row>
    <row r="331" spans="1:1" x14ac:dyDescent="0.3">
      <c r="A331" s="67"/>
    </row>
    <row r="332" spans="1:1" x14ac:dyDescent="0.3">
      <c r="A332" s="67"/>
    </row>
    <row r="333" spans="1:1" x14ac:dyDescent="0.3">
      <c r="A333" s="67"/>
    </row>
    <row r="334" spans="1:1" x14ac:dyDescent="0.3">
      <c r="A334" s="67"/>
    </row>
    <row r="335" spans="1:1" x14ac:dyDescent="0.3">
      <c r="A335" s="67"/>
    </row>
    <row r="336" spans="1:1" x14ac:dyDescent="0.3">
      <c r="A336" s="67"/>
    </row>
    <row r="337" spans="1:1" x14ac:dyDescent="0.3">
      <c r="A337" s="67"/>
    </row>
    <row r="338" spans="1:1" x14ac:dyDescent="0.3">
      <c r="A338" s="67"/>
    </row>
    <row r="339" spans="1:1" x14ac:dyDescent="0.3">
      <c r="A339" s="67"/>
    </row>
    <row r="340" spans="1:1" x14ac:dyDescent="0.3">
      <c r="A340" s="67"/>
    </row>
    <row r="341" spans="1:1" x14ac:dyDescent="0.3">
      <c r="A341" s="67"/>
    </row>
    <row r="342" spans="1:1" x14ac:dyDescent="0.3">
      <c r="A342" s="67"/>
    </row>
    <row r="343" spans="1:1" x14ac:dyDescent="0.3">
      <c r="A343" s="67"/>
    </row>
    <row r="344" spans="1:1" x14ac:dyDescent="0.3">
      <c r="A344" s="67"/>
    </row>
    <row r="345" spans="1:1" x14ac:dyDescent="0.3">
      <c r="A345" s="67"/>
    </row>
    <row r="346" spans="1:1" x14ac:dyDescent="0.3">
      <c r="A346" s="67"/>
    </row>
    <row r="347" spans="1:1" x14ac:dyDescent="0.3">
      <c r="A347" s="67"/>
    </row>
    <row r="348" spans="1:1" x14ac:dyDescent="0.3">
      <c r="A348" s="67"/>
    </row>
    <row r="349" spans="1:1" x14ac:dyDescent="0.3">
      <c r="A349" s="67"/>
    </row>
    <row r="350" spans="1:1" x14ac:dyDescent="0.3">
      <c r="A350" s="67"/>
    </row>
    <row r="351" spans="1:1" x14ac:dyDescent="0.3">
      <c r="A351" s="67"/>
    </row>
    <row r="352" spans="1:1" x14ac:dyDescent="0.3">
      <c r="A352" s="67"/>
    </row>
    <row r="353" spans="1:1" x14ac:dyDescent="0.3">
      <c r="A353" s="67"/>
    </row>
    <row r="354" spans="1:1" x14ac:dyDescent="0.3">
      <c r="A354" s="67"/>
    </row>
    <row r="355" spans="1:1" x14ac:dyDescent="0.3">
      <c r="A355" s="67"/>
    </row>
    <row r="356" spans="1:1" x14ac:dyDescent="0.3">
      <c r="A356" s="67"/>
    </row>
    <row r="357" spans="1:1" x14ac:dyDescent="0.3">
      <c r="A357" s="67"/>
    </row>
    <row r="358" spans="1:1" x14ac:dyDescent="0.3">
      <c r="A358" s="67"/>
    </row>
    <row r="359" spans="1:1" x14ac:dyDescent="0.3">
      <c r="A359" s="67"/>
    </row>
    <row r="360" spans="1:1" x14ac:dyDescent="0.3">
      <c r="A360" s="67"/>
    </row>
    <row r="361" spans="1:1" x14ac:dyDescent="0.3">
      <c r="A361" s="67"/>
    </row>
    <row r="362" spans="1:1" x14ac:dyDescent="0.3">
      <c r="A362" s="67"/>
    </row>
    <row r="363" spans="1:1" x14ac:dyDescent="0.3">
      <c r="A363" s="67"/>
    </row>
    <row r="364" spans="1:1" x14ac:dyDescent="0.3">
      <c r="A364" s="67"/>
    </row>
    <row r="365" spans="1:1" x14ac:dyDescent="0.3">
      <c r="A365" s="67"/>
    </row>
    <row r="366" spans="1:1" x14ac:dyDescent="0.3">
      <c r="A366" s="67"/>
    </row>
    <row r="367" spans="1:1" x14ac:dyDescent="0.3">
      <c r="A367" s="67"/>
    </row>
    <row r="368" spans="1:1" x14ac:dyDescent="0.3">
      <c r="A368" s="67"/>
    </row>
    <row r="369" spans="1:1" x14ac:dyDescent="0.3">
      <c r="A369" s="67"/>
    </row>
    <row r="370" spans="1:1" x14ac:dyDescent="0.3">
      <c r="A370" s="67"/>
    </row>
    <row r="371" spans="1:1" x14ac:dyDescent="0.3">
      <c r="A371" s="67"/>
    </row>
    <row r="372" spans="1:1" x14ac:dyDescent="0.3">
      <c r="A372" s="67"/>
    </row>
    <row r="373" spans="1:1" x14ac:dyDescent="0.3">
      <c r="A373" s="67"/>
    </row>
    <row r="374" spans="1:1" x14ac:dyDescent="0.3">
      <c r="A374" s="67"/>
    </row>
    <row r="375" spans="1:1" x14ac:dyDescent="0.3">
      <c r="A375" s="67"/>
    </row>
    <row r="376" spans="1:1" x14ac:dyDescent="0.3">
      <c r="A376" s="67"/>
    </row>
    <row r="377" spans="1:1" x14ac:dyDescent="0.3">
      <c r="A377" s="67"/>
    </row>
    <row r="378" spans="1:1" x14ac:dyDescent="0.3">
      <c r="A378" s="67"/>
    </row>
    <row r="379" spans="1:1" x14ac:dyDescent="0.3">
      <c r="A379" s="67"/>
    </row>
    <row r="380" spans="1:1" x14ac:dyDescent="0.3">
      <c r="A380" s="67"/>
    </row>
    <row r="381" spans="1:1" x14ac:dyDescent="0.3">
      <c r="A381" s="67"/>
    </row>
    <row r="382" spans="1:1" x14ac:dyDescent="0.3">
      <c r="A382" s="67"/>
    </row>
    <row r="383" spans="1:1" x14ac:dyDescent="0.3">
      <c r="A383" s="67"/>
    </row>
    <row r="384" spans="1:1" x14ac:dyDescent="0.3">
      <c r="A384" s="67"/>
    </row>
    <row r="385" spans="1:1" x14ac:dyDescent="0.3">
      <c r="A385" s="67"/>
    </row>
    <row r="386" spans="1:1" x14ac:dyDescent="0.3">
      <c r="A386" s="67"/>
    </row>
    <row r="387" spans="1:1" x14ac:dyDescent="0.3">
      <c r="A387" s="67"/>
    </row>
    <row r="388" spans="1:1" x14ac:dyDescent="0.3">
      <c r="A388" s="67"/>
    </row>
    <row r="389" spans="1:1" x14ac:dyDescent="0.3">
      <c r="A389" s="67"/>
    </row>
    <row r="390" spans="1:1" x14ac:dyDescent="0.3">
      <c r="A390" s="67"/>
    </row>
    <row r="391" spans="1:1" x14ac:dyDescent="0.3">
      <c r="A391" s="67"/>
    </row>
    <row r="392" spans="1:1" x14ac:dyDescent="0.3">
      <c r="A392" s="67"/>
    </row>
    <row r="393" spans="1:1" x14ac:dyDescent="0.3">
      <c r="A393" s="67"/>
    </row>
    <row r="394" spans="1:1" x14ac:dyDescent="0.3">
      <c r="A394" s="67"/>
    </row>
    <row r="395" spans="1:1" x14ac:dyDescent="0.3">
      <c r="A395" s="67"/>
    </row>
    <row r="396" spans="1:1" x14ac:dyDescent="0.3">
      <c r="A396" s="67"/>
    </row>
    <row r="397" spans="1:1" x14ac:dyDescent="0.3">
      <c r="A397" s="67"/>
    </row>
    <row r="398" spans="1:1" x14ac:dyDescent="0.3">
      <c r="A398" s="67"/>
    </row>
    <row r="399" spans="1:1" x14ac:dyDescent="0.3">
      <c r="A399" s="67"/>
    </row>
    <row r="400" spans="1:1" x14ac:dyDescent="0.3">
      <c r="A400" s="67"/>
    </row>
    <row r="401" spans="1:1" x14ac:dyDescent="0.3">
      <c r="A401" s="67"/>
    </row>
    <row r="402" spans="1:1" x14ac:dyDescent="0.3">
      <c r="A402" s="67"/>
    </row>
    <row r="403" spans="1:1" x14ac:dyDescent="0.3">
      <c r="A403" s="67"/>
    </row>
    <row r="404" spans="1:1" x14ac:dyDescent="0.3">
      <c r="A404" s="67"/>
    </row>
    <row r="405" spans="1:1" x14ac:dyDescent="0.3">
      <c r="A405" s="67"/>
    </row>
    <row r="406" spans="1:1" x14ac:dyDescent="0.3">
      <c r="A406" s="67"/>
    </row>
    <row r="407" spans="1:1" x14ac:dyDescent="0.3">
      <c r="A407" s="67"/>
    </row>
    <row r="408" spans="1:1" x14ac:dyDescent="0.3">
      <c r="A408" s="67"/>
    </row>
    <row r="409" spans="1:1" x14ac:dyDescent="0.3">
      <c r="A409" s="67"/>
    </row>
    <row r="410" spans="1:1" x14ac:dyDescent="0.3">
      <c r="A410" s="67"/>
    </row>
    <row r="411" spans="1:1" x14ac:dyDescent="0.3">
      <c r="A411" s="67"/>
    </row>
    <row r="412" spans="1:1" x14ac:dyDescent="0.3">
      <c r="A412" s="67"/>
    </row>
    <row r="413" spans="1:1" x14ac:dyDescent="0.3">
      <c r="A413" s="67"/>
    </row>
    <row r="414" spans="1:1" x14ac:dyDescent="0.3">
      <c r="A414" s="67"/>
    </row>
    <row r="415" spans="1:1" x14ac:dyDescent="0.3">
      <c r="A415" s="67"/>
    </row>
    <row r="416" spans="1:1" x14ac:dyDescent="0.3">
      <c r="A416" s="67"/>
    </row>
    <row r="417" spans="1:1" x14ac:dyDescent="0.3">
      <c r="A417" s="67"/>
    </row>
    <row r="418" spans="1:1" x14ac:dyDescent="0.3">
      <c r="A418" s="67"/>
    </row>
    <row r="419" spans="1:1" x14ac:dyDescent="0.3">
      <c r="A419" s="67"/>
    </row>
    <row r="420" spans="1:1" x14ac:dyDescent="0.3">
      <c r="A420" s="67"/>
    </row>
    <row r="421" spans="1:1" x14ac:dyDescent="0.3">
      <c r="A421" s="67"/>
    </row>
    <row r="422" spans="1:1" x14ac:dyDescent="0.3">
      <c r="A422" s="67"/>
    </row>
    <row r="423" spans="1:1" x14ac:dyDescent="0.3">
      <c r="A423" s="67"/>
    </row>
    <row r="424" spans="1:1" x14ac:dyDescent="0.3">
      <c r="A424" s="67"/>
    </row>
    <row r="425" spans="1:1" x14ac:dyDescent="0.3">
      <c r="A425" s="67"/>
    </row>
    <row r="426" spans="1:1" x14ac:dyDescent="0.3">
      <c r="A426" s="67"/>
    </row>
    <row r="427" spans="1:1" x14ac:dyDescent="0.3">
      <c r="A427" s="67"/>
    </row>
    <row r="428" spans="1:1" x14ac:dyDescent="0.3">
      <c r="A428" s="67"/>
    </row>
    <row r="429" spans="1:1" x14ac:dyDescent="0.3">
      <c r="A429" s="67"/>
    </row>
    <row r="430" spans="1:1" x14ac:dyDescent="0.3">
      <c r="A430" s="67"/>
    </row>
    <row r="431" spans="1:1" x14ac:dyDescent="0.3">
      <c r="A431" s="67"/>
    </row>
    <row r="432" spans="1:1" x14ac:dyDescent="0.3">
      <c r="A432" s="67"/>
    </row>
    <row r="433" spans="1:1" x14ac:dyDescent="0.3">
      <c r="A433" s="67"/>
    </row>
    <row r="434" spans="1:1" x14ac:dyDescent="0.3">
      <c r="A434" s="67"/>
    </row>
    <row r="435" spans="1:1" x14ac:dyDescent="0.3">
      <c r="A435" s="67"/>
    </row>
    <row r="436" spans="1:1" x14ac:dyDescent="0.3">
      <c r="A436" s="67"/>
    </row>
    <row r="437" spans="1:1" x14ac:dyDescent="0.3">
      <c r="A437" s="67"/>
    </row>
    <row r="438" spans="1:1" x14ac:dyDescent="0.3">
      <c r="A438" s="67"/>
    </row>
    <row r="439" spans="1:1" x14ac:dyDescent="0.3">
      <c r="A439" s="67"/>
    </row>
    <row r="440" spans="1:1" x14ac:dyDescent="0.3">
      <c r="A440" s="67"/>
    </row>
    <row r="441" spans="1:1" x14ac:dyDescent="0.3">
      <c r="A441" s="67"/>
    </row>
    <row r="442" spans="1:1" x14ac:dyDescent="0.3">
      <c r="A442" s="67"/>
    </row>
    <row r="443" spans="1:1" x14ac:dyDescent="0.3">
      <c r="A443" s="67"/>
    </row>
    <row r="444" spans="1:1" x14ac:dyDescent="0.3">
      <c r="A444" s="67"/>
    </row>
    <row r="445" spans="1:1" x14ac:dyDescent="0.3">
      <c r="A445" s="67"/>
    </row>
    <row r="446" spans="1:1" x14ac:dyDescent="0.3">
      <c r="A446" s="67"/>
    </row>
    <row r="447" spans="1:1" x14ac:dyDescent="0.3">
      <c r="A447" s="67"/>
    </row>
    <row r="448" spans="1:1" x14ac:dyDescent="0.3">
      <c r="A448" s="67"/>
    </row>
    <row r="449" spans="1:1" x14ac:dyDescent="0.3">
      <c r="A449" s="67"/>
    </row>
    <row r="450" spans="1:1" x14ac:dyDescent="0.3">
      <c r="A450" s="67"/>
    </row>
    <row r="451" spans="1:1" x14ac:dyDescent="0.3">
      <c r="A451" s="67"/>
    </row>
    <row r="452" spans="1:1" x14ac:dyDescent="0.3">
      <c r="A452" s="67"/>
    </row>
    <row r="453" spans="1:1" x14ac:dyDescent="0.3">
      <c r="A453" s="67"/>
    </row>
    <row r="454" spans="1:1" x14ac:dyDescent="0.3">
      <c r="A454" s="67"/>
    </row>
    <row r="455" spans="1:1" x14ac:dyDescent="0.3">
      <c r="A455" s="67"/>
    </row>
    <row r="456" spans="1:1" x14ac:dyDescent="0.3">
      <c r="A456" s="67"/>
    </row>
    <row r="457" spans="1:1" x14ac:dyDescent="0.3">
      <c r="A457" s="67"/>
    </row>
    <row r="458" spans="1:1" x14ac:dyDescent="0.3">
      <c r="A458" s="67"/>
    </row>
    <row r="459" spans="1:1" x14ac:dyDescent="0.3">
      <c r="A459" s="67"/>
    </row>
    <row r="460" spans="1:1" x14ac:dyDescent="0.3">
      <c r="A460" s="67"/>
    </row>
    <row r="461" spans="1:1" x14ac:dyDescent="0.3">
      <c r="A461" s="67"/>
    </row>
    <row r="462" spans="1:1" x14ac:dyDescent="0.3">
      <c r="A462" s="67"/>
    </row>
    <row r="463" spans="1:1" x14ac:dyDescent="0.3">
      <c r="A463" s="67"/>
    </row>
    <row r="464" spans="1:1" x14ac:dyDescent="0.3">
      <c r="A464" s="67"/>
    </row>
    <row r="465" spans="1:1" x14ac:dyDescent="0.3">
      <c r="A465" s="67"/>
    </row>
    <row r="466" spans="1:1" x14ac:dyDescent="0.3">
      <c r="A466" s="67"/>
    </row>
    <row r="467" spans="1:1" x14ac:dyDescent="0.3">
      <c r="A467" s="67"/>
    </row>
    <row r="468" spans="1:1" x14ac:dyDescent="0.3">
      <c r="A468" s="67"/>
    </row>
    <row r="469" spans="1:1" x14ac:dyDescent="0.3">
      <c r="A469" s="67"/>
    </row>
    <row r="470" spans="1:1" x14ac:dyDescent="0.3">
      <c r="A470" s="67"/>
    </row>
    <row r="471" spans="1:1" x14ac:dyDescent="0.3">
      <c r="A471" s="67"/>
    </row>
    <row r="472" spans="1:1" x14ac:dyDescent="0.3">
      <c r="A472" s="67"/>
    </row>
    <row r="473" spans="1:1" x14ac:dyDescent="0.3">
      <c r="A473" s="67"/>
    </row>
    <row r="474" spans="1:1" x14ac:dyDescent="0.3">
      <c r="A474" s="67"/>
    </row>
    <row r="475" spans="1:1" x14ac:dyDescent="0.3">
      <c r="A475" s="67"/>
    </row>
    <row r="476" spans="1:1" x14ac:dyDescent="0.3">
      <c r="A476" s="67"/>
    </row>
    <row r="477" spans="1:1" x14ac:dyDescent="0.3">
      <c r="A477" s="67"/>
    </row>
    <row r="478" spans="1:1" x14ac:dyDescent="0.3">
      <c r="A478" s="67"/>
    </row>
    <row r="479" spans="1:1" x14ac:dyDescent="0.3">
      <c r="A479" s="67"/>
    </row>
    <row r="480" spans="1:1" x14ac:dyDescent="0.3">
      <c r="A480" s="67"/>
    </row>
    <row r="481" spans="1:1" x14ac:dyDescent="0.3">
      <c r="A481" s="67"/>
    </row>
    <row r="482" spans="1:1" x14ac:dyDescent="0.3">
      <c r="A482" s="67"/>
    </row>
    <row r="483" spans="1:1" x14ac:dyDescent="0.3">
      <c r="A483" s="67"/>
    </row>
    <row r="484" spans="1:1" x14ac:dyDescent="0.3">
      <c r="A484" s="67"/>
    </row>
    <row r="485" spans="1:1" x14ac:dyDescent="0.3">
      <c r="A485" s="67"/>
    </row>
    <row r="486" spans="1:1" x14ac:dyDescent="0.3">
      <c r="A486" s="67"/>
    </row>
    <row r="487" spans="1:1" x14ac:dyDescent="0.3">
      <c r="A487" s="67"/>
    </row>
    <row r="488" spans="1:1" x14ac:dyDescent="0.3">
      <c r="A488" s="67"/>
    </row>
    <row r="489" spans="1:1" x14ac:dyDescent="0.3">
      <c r="A489" s="67"/>
    </row>
    <row r="490" spans="1:1" x14ac:dyDescent="0.3">
      <c r="A490" s="67"/>
    </row>
    <row r="491" spans="1:1" x14ac:dyDescent="0.3">
      <c r="A491" s="67"/>
    </row>
    <row r="492" spans="1:1" x14ac:dyDescent="0.3">
      <c r="A492" s="67"/>
    </row>
    <row r="493" spans="1:1" x14ac:dyDescent="0.3">
      <c r="A493" s="67"/>
    </row>
    <row r="494" spans="1:1" x14ac:dyDescent="0.3">
      <c r="A494" s="67"/>
    </row>
    <row r="495" spans="1:1" x14ac:dyDescent="0.3">
      <c r="A495" s="67"/>
    </row>
    <row r="496" spans="1:1" x14ac:dyDescent="0.3">
      <c r="A496" s="67"/>
    </row>
    <row r="497" spans="1:1" x14ac:dyDescent="0.3">
      <c r="A497" s="67"/>
    </row>
    <row r="498" spans="1:1" x14ac:dyDescent="0.3">
      <c r="A498" s="67"/>
    </row>
    <row r="499" spans="1:1" x14ac:dyDescent="0.3">
      <c r="A499" s="67"/>
    </row>
    <row r="500" spans="1:1" x14ac:dyDescent="0.3">
      <c r="A500" s="67"/>
    </row>
    <row r="501" spans="1:1" x14ac:dyDescent="0.3">
      <c r="A501" s="67"/>
    </row>
    <row r="502" spans="1:1" x14ac:dyDescent="0.3">
      <c r="A502" s="67"/>
    </row>
    <row r="503" spans="1:1" x14ac:dyDescent="0.3">
      <c r="A503" s="67"/>
    </row>
    <row r="504" spans="1:1" x14ac:dyDescent="0.3">
      <c r="A504" s="67"/>
    </row>
    <row r="505" spans="1:1" x14ac:dyDescent="0.3">
      <c r="A505" s="67"/>
    </row>
    <row r="506" spans="1:1" x14ac:dyDescent="0.3">
      <c r="A506" s="67"/>
    </row>
    <row r="507" spans="1:1" x14ac:dyDescent="0.3">
      <c r="A507" s="67"/>
    </row>
    <row r="508" spans="1:1" x14ac:dyDescent="0.3">
      <c r="A508" s="67"/>
    </row>
    <row r="509" spans="1:1" x14ac:dyDescent="0.3">
      <c r="A509" s="67"/>
    </row>
    <row r="510" spans="1:1" x14ac:dyDescent="0.3">
      <c r="A510" s="67"/>
    </row>
    <row r="511" spans="1:1" x14ac:dyDescent="0.3">
      <c r="A511" s="67"/>
    </row>
    <row r="512" spans="1:1" x14ac:dyDescent="0.3">
      <c r="A512" s="67"/>
    </row>
    <row r="513" spans="1:1" x14ac:dyDescent="0.3">
      <c r="A513" s="67"/>
    </row>
    <row r="514" spans="1:1" x14ac:dyDescent="0.3">
      <c r="A514" s="67"/>
    </row>
    <row r="515" spans="1:1" x14ac:dyDescent="0.3">
      <c r="A515" s="67"/>
    </row>
    <row r="516" spans="1:1" x14ac:dyDescent="0.3">
      <c r="A516" s="67"/>
    </row>
    <row r="517" spans="1:1" x14ac:dyDescent="0.3">
      <c r="A517" s="67"/>
    </row>
    <row r="518" spans="1:1" x14ac:dyDescent="0.3">
      <c r="A518" s="67"/>
    </row>
    <row r="519" spans="1:1" x14ac:dyDescent="0.3">
      <c r="A519" s="67"/>
    </row>
    <row r="520" spans="1:1" x14ac:dyDescent="0.3">
      <c r="A520" s="67"/>
    </row>
    <row r="521" spans="1:1" x14ac:dyDescent="0.3">
      <c r="A521" s="67"/>
    </row>
    <row r="522" spans="1:1" x14ac:dyDescent="0.3">
      <c r="A522" s="67"/>
    </row>
    <row r="523" spans="1:1" x14ac:dyDescent="0.3">
      <c r="A523" s="67"/>
    </row>
    <row r="524" spans="1:1" x14ac:dyDescent="0.3">
      <c r="A524" s="67"/>
    </row>
    <row r="525" spans="1:1" x14ac:dyDescent="0.3">
      <c r="A525" s="67"/>
    </row>
    <row r="526" spans="1:1" x14ac:dyDescent="0.3">
      <c r="A526" s="67"/>
    </row>
    <row r="527" spans="1:1" x14ac:dyDescent="0.3">
      <c r="A527" s="67"/>
    </row>
    <row r="528" spans="1:1" x14ac:dyDescent="0.3">
      <c r="A528" s="67"/>
    </row>
    <row r="529" spans="1:1" x14ac:dyDescent="0.3">
      <c r="A529" s="67"/>
    </row>
    <row r="530" spans="1:1" x14ac:dyDescent="0.3">
      <c r="A530" s="67"/>
    </row>
    <row r="531" spans="1:1" x14ac:dyDescent="0.3">
      <c r="A531" s="67"/>
    </row>
    <row r="532" spans="1:1" x14ac:dyDescent="0.3">
      <c r="A532" s="67"/>
    </row>
    <row r="533" spans="1:1" x14ac:dyDescent="0.3">
      <c r="A533" s="67"/>
    </row>
    <row r="534" spans="1:1" x14ac:dyDescent="0.3">
      <c r="A534" s="67"/>
    </row>
    <row r="535" spans="1:1" x14ac:dyDescent="0.3">
      <c r="A535" s="67"/>
    </row>
    <row r="536" spans="1:1" x14ac:dyDescent="0.3">
      <c r="A536" s="67"/>
    </row>
    <row r="537" spans="1:1" x14ac:dyDescent="0.3">
      <c r="A537" s="67"/>
    </row>
    <row r="538" spans="1:1" x14ac:dyDescent="0.3">
      <c r="A538" s="67"/>
    </row>
    <row r="539" spans="1:1" x14ac:dyDescent="0.3">
      <c r="A539" s="67"/>
    </row>
    <row r="540" spans="1:1" x14ac:dyDescent="0.3">
      <c r="A540" s="67"/>
    </row>
    <row r="541" spans="1:1" x14ac:dyDescent="0.3">
      <c r="A541" s="67"/>
    </row>
    <row r="542" spans="1:1" x14ac:dyDescent="0.3">
      <c r="A542" s="67"/>
    </row>
    <row r="543" spans="1:1" x14ac:dyDescent="0.3">
      <c r="A543" s="67"/>
    </row>
    <row r="544" spans="1:1" x14ac:dyDescent="0.3">
      <c r="A544" s="67"/>
    </row>
    <row r="545" spans="1:1" x14ac:dyDescent="0.3">
      <c r="A545" s="67"/>
    </row>
    <row r="546" spans="1:1" x14ac:dyDescent="0.3">
      <c r="A546" s="67"/>
    </row>
    <row r="547" spans="1:1" x14ac:dyDescent="0.3">
      <c r="A547" s="67"/>
    </row>
    <row r="548" spans="1:1" x14ac:dyDescent="0.3">
      <c r="A548" s="67"/>
    </row>
    <row r="549" spans="1:1" x14ac:dyDescent="0.3">
      <c r="A549" s="67"/>
    </row>
    <row r="550" spans="1:1" x14ac:dyDescent="0.3">
      <c r="A550" s="67"/>
    </row>
    <row r="551" spans="1:1" x14ac:dyDescent="0.3">
      <c r="A551" s="67"/>
    </row>
    <row r="552" spans="1:1" x14ac:dyDescent="0.3">
      <c r="A552" s="67"/>
    </row>
    <row r="553" spans="1:1" x14ac:dyDescent="0.3">
      <c r="A553" s="67"/>
    </row>
    <row r="554" spans="1:1" x14ac:dyDescent="0.3">
      <c r="A554" s="67"/>
    </row>
    <row r="555" spans="1:1" x14ac:dyDescent="0.3">
      <c r="A555" s="67"/>
    </row>
    <row r="556" spans="1:1" x14ac:dyDescent="0.3">
      <c r="A556" s="67"/>
    </row>
    <row r="557" spans="1:1" x14ac:dyDescent="0.3">
      <c r="A557" s="67"/>
    </row>
    <row r="558" spans="1:1" x14ac:dyDescent="0.3">
      <c r="A558" s="67"/>
    </row>
    <row r="559" spans="1:1" x14ac:dyDescent="0.3">
      <c r="A559" s="67"/>
    </row>
    <row r="560" spans="1:1" x14ac:dyDescent="0.3">
      <c r="A560" s="67"/>
    </row>
    <row r="561" spans="1:1" x14ac:dyDescent="0.3">
      <c r="A561" s="67"/>
    </row>
    <row r="562" spans="1:1" x14ac:dyDescent="0.3">
      <c r="A562" s="67"/>
    </row>
    <row r="563" spans="1:1" x14ac:dyDescent="0.3">
      <c r="A563" s="67"/>
    </row>
    <row r="564" spans="1:1" x14ac:dyDescent="0.3">
      <c r="A564" s="67"/>
    </row>
    <row r="565" spans="1:1" x14ac:dyDescent="0.3">
      <c r="A565" s="67"/>
    </row>
    <row r="566" spans="1:1" x14ac:dyDescent="0.3">
      <c r="A566" s="67"/>
    </row>
    <row r="567" spans="1:1" x14ac:dyDescent="0.3">
      <c r="A567" s="67"/>
    </row>
    <row r="568" spans="1:1" x14ac:dyDescent="0.3">
      <c r="A568" s="67"/>
    </row>
    <row r="569" spans="1:1" x14ac:dyDescent="0.3">
      <c r="A569" s="67"/>
    </row>
    <row r="570" spans="1:1" x14ac:dyDescent="0.3">
      <c r="A570" s="67"/>
    </row>
    <row r="571" spans="1:1" x14ac:dyDescent="0.3">
      <c r="A571" s="67"/>
    </row>
    <row r="572" spans="1:1" x14ac:dyDescent="0.3">
      <c r="A572" s="67"/>
    </row>
    <row r="573" spans="1:1" x14ac:dyDescent="0.3">
      <c r="A573" s="67"/>
    </row>
    <row r="574" spans="1:1" x14ac:dyDescent="0.3">
      <c r="A574" s="67"/>
    </row>
    <row r="575" spans="1:1" x14ac:dyDescent="0.3">
      <c r="A575" s="67"/>
    </row>
    <row r="576" spans="1:1" x14ac:dyDescent="0.3">
      <c r="A576" s="67"/>
    </row>
    <row r="577" spans="1:1" x14ac:dyDescent="0.3">
      <c r="A577" s="67"/>
    </row>
    <row r="578" spans="1:1" x14ac:dyDescent="0.3">
      <c r="A578" s="67"/>
    </row>
    <row r="579" spans="1:1" x14ac:dyDescent="0.3">
      <c r="A579" s="67"/>
    </row>
    <row r="580" spans="1:1" x14ac:dyDescent="0.3">
      <c r="A580" s="67"/>
    </row>
    <row r="581" spans="1:1" x14ac:dyDescent="0.3">
      <c r="A581" s="67"/>
    </row>
    <row r="582" spans="1:1" x14ac:dyDescent="0.3">
      <c r="A582" s="67"/>
    </row>
    <row r="583" spans="1:1" x14ac:dyDescent="0.3">
      <c r="A583" s="67"/>
    </row>
    <row r="584" spans="1:1" x14ac:dyDescent="0.3">
      <c r="A584" s="67"/>
    </row>
    <row r="585" spans="1:1" x14ac:dyDescent="0.3">
      <c r="A585" s="67"/>
    </row>
    <row r="586" spans="1:1" x14ac:dyDescent="0.3">
      <c r="A586" s="67"/>
    </row>
    <row r="587" spans="1:1" x14ac:dyDescent="0.3">
      <c r="A587" s="67"/>
    </row>
    <row r="588" spans="1:1" x14ac:dyDescent="0.3">
      <c r="A588" s="67"/>
    </row>
    <row r="589" spans="1:1" x14ac:dyDescent="0.3">
      <c r="A589" s="67"/>
    </row>
    <row r="590" spans="1:1" x14ac:dyDescent="0.3">
      <c r="A590" s="67"/>
    </row>
    <row r="591" spans="1:1" x14ac:dyDescent="0.3">
      <c r="A591" s="67"/>
    </row>
    <row r="592" spans="1:1" x14ac:dyDescent="0.3">
      <c r="A592" s="67"/>
    </row>
    <row r="593" spans="1:1" x14ac:dyDescent="0.3">
      <c r="A593" s="67"/>
    </row>
    <row r="594" spans="1:1" x14ac:dyDescent="0.3">
      <c r="A594" s="67"/>
    </row>
    <row r="595" spans="1:1" x14ac:dyDescent="0.3">
      <c r="A595" s="67"/>
    </row>
    <row r="596" spans="1:1" x14ac:dyDescent="0.3">
      <c r="A596" s="67"/>
    </row>
    <row r="597" spans="1:1" x14ac:dyDescent="0.3">
      <c r="A597" s="67"/>
    </row>
    <row r="598" spans="1:1" x14ac:dyDescent="0.3">
      <c r="A598" s="67"/>
    </row>
    <row r="599" spans="1:1" x14ac:dyDescent="0.3">
      <c r="A599" s="67"/>
    </row>
    <row r="600" spans="1:1" x14ac:dyDescent="0.3">
      <c r="A600" s="67"/>
    </row>
    <row r="601" spans="1:1" x14ac:dyDescent="0.3">
      <c r="A601" s="67"/>
    </row>
    <row r="602" spans="1:1" x14ac:dyDescent="0.3">
      <c r="A602" s="67"/>
    </row>
    <row r="603" spans="1:1" x14ac:dyDescent="0.3">
      <c r="A603" s="67"/>
    </row>
    <row r="604" spans="1:1" x14ac:dyDescent="0.3">
      <c r="A604" s="67"/>
    </row>
    <row r="605" spans="1:1" x14ac:dyDescent="0.3">
      <c r="A605" s="67"/>
    </row>
    <row r="606" spans="1:1" x14ac:dyDescent="0.3">
      <c r="A606" s="67"/>
    </row>
    <row r="607" spans="1:1" x14ac:dyDescent="0.3">
      <c r="A607" s="67"/>
    </row>
    <row r="608" spans="1:1" x14ac:dyDescent="0.3">
      <c r="A608" s="67"/>
    </row>
    <row r="609" spans="1:1" x14ac:dyDescent="0.3">
      <c r="A609" s="67"/>
    </row>
    <row r="610" spans="1:1" x14ac:dyDescent="0.3">
      <c r="A610" s="67"/>
    </row>
    <row r="611" spans="1:1" x14ac:dyDescent="0.3">
      <c r="A611" s="67"/>
    </row>
    <row r="612" spans="1:1" x14ac:dyDescent="0.3">
      <c r="A612" s="67"/>
    </row>
    <row r="613" spans="1:1" x14ac:dyDescent="0.3">
      <c r="A613" s="67"/>
    </row>
    <row r="614" spans="1:1" x14ac:dyDescent="0.3">
      <c r="A614" s="67"/>
    </row>
    <row r="615" spans="1:1" x14ac:dyDescent="0.3">
      <c r="A615" s="67"/>
    </row>
    <row r="616" spans="1:1" x14ac:dyDescent="0.3">
      <c r="A616" s="67"/>
    </row>
    <row r="617" spans="1:1" x14ac:dyDescent="0.3">
      <c r="A617" s="67"/>
    </row>
    <row r="618" spans="1:1" x14ac:dyDescent="0.3">
      <c r="A618" s="67"/>
    </row>
    <row r="619" spans="1:1" x14ac:dyDescent="0.3">
      <c r="A619" s="67"/>
    </row>
    <row r="620" spans="1:1" x14ac:dyDescent="0.3">
      <c r="A620" s="67"/>
    </row>
    <row r="621" spans="1:1" x14ac:dyDescent="0.3">
      <c r="A621" s="67"/>
    </row>
    <row r="622" spans="1:1" x14ac:dyDescent="0.3">
      <c r="A622" s="67"/>
    </row>
    <row r="623" spans="1:1" x14ac:dyDescent="0.3">
      <c r="A623" s="67"/>
    </row>
    <row r="624" spans="1:1" x14ac:dyDescent="0.3">
      <c r="A624" s="67"/>
    </row>
    <row r="625" spans="1:1" x14ac:dyDescent="0.3">
      <c r="A625" s="67"/>
    </row>
    <row r="626" spans="1:1" x14ac:dyDescent="0.3">
      <c r="A626" s="67"/>
    </row>
    <row r="627" spans="1:1" x14ac:dyDescent="0.3">
      <c r="A627" s="67"/>
    </row>
    <row r="628" spans="1:1" x14ac:dyDescent="0.3">
      <c r="A628" s="67"/>
    </row>
    <row r="629" spans="1:1" x14ac:dyDescent="0.3">
      <c r="A629" s="67"/>
    </row>
    <row r="630" spans="1:1" x14ac:dyDescent="0.3">
      <c r="A630" s="67"/>
    </row>
    <row r="631" spans="1:1" x14ac:dyDescent="0.3">
      <c r="A631" s="67"/>
    </row>
    <row r="632" spans="1:1" x14ac:dyDescent="0.3">
      <c r="A632" s="67"/>
    </row>
    <row r="633" spans="1:1" x14ac:dyDescent="0.3">
      <c r="A633" s="67"/>
    </row>
    <row r="634" spans="1:1" x14ac:dyDescent="0.3">
      <c r="A634" s="67"/>
    </row>
    <row r="635" spans="1:1" x14ac:dyDescent="0.3">
      <c r="A635" s="67"/>
    </row>
    <row r="636" spans="1:1" x14ac:dyDescent="0.3">
      <c r="A636" s="67"/>
    </row>
    <row r="637" spans="1:1" x14ac:dyDescent="0.3">
      <c r="A637" s="67"/>
    </row>
    <row r="638" spans="1:1" x14ac:dyDescent="0.3">
      <c r="A638" s="67"/>
    </row>
    <row r="639" spans="1:1" x14ac:dyDescent="0.3">
      <c r="A639" s="67"/>
    </row>
    <row r="640" spans="1:1" x14ac:dyDescent="0.3">
      <c r="A640" s="67"/>
    </row>
    <row r="641" spans="1:1" x14ac:dyDescent="0.3">
      <c r="A641" s="67"/>
    </row>
    <row r="642" spans="1:1" x14ac:dyDescent="0.3">
      <c r="A642" s="67"/>
    </row>
    <row r="643" spans="1:1" x14ac:dyDescent="0.3">
      <c r="A643" s="67"/>
    </row>
    <row r="644" spans="1:1" x14ac:dyDescent="0.3">
      <c r="A644" s="67"/>
    </row>
    <row r="645" spans="1:1" x14ac:dyDescent="0.3">
      <c r="A645" s="67"/>
    </row>
    <row r="646" spans="1:1" x14ac:dyDescent="0.3">
      <c r="A646" s="67"/>
    </row>
    <row r="647" spans="1:1" x14ac:dyDescent="0.3">
      <c r="A647" s="67"/>
    </row>
    <row r="648" spans="1:1" x14ac:dyDescent="0.3">
      <c r="A648" s="67"/>
    </row>
    <row r="649" spans="1:1" x14ac:dyDescent="0.3">
      <c r="A649" s="67"/>
    </row>
    <row r="650" spans="1:1" x14ac:dyDescent="0.3">
      <c r="A650" s="67"/>
    </row>
    <row r="651" spans="1:1" x14ac:dyDescent="0.3">
      <c r="A651" s="67"/>
    </row>
    <row r="652" spans="1:1" x14ac:dyDescent="0.3">
      <c r="A652" s="67"/>
    </row>
    <row r="653" spans="1:1" x14ac:dyDescent="0.3">
      <c r="A653" s="67"/>
    </row>
    <row r="654" spans="1:1" x14ac:dyDescent="0.3">
      <c r="A654" s="67"/>
    </row>
    <row r="655" spans="1:1" x14ac:dyDescent="0.3">
      <c r="A655" s="67"/>
    </row>
    <row r="656" spans="1:1" x14ac:dyDescent="0.3">
      <c r="A656" s="67"/>
    </row>
    <row r="657" spans="1:1" x14ac:dyDescent="0.3">
      <c r="A657" s="67"/>
    </row>
    <row r="658" spans="1:1" x14ac:dyDescent="0.3">
      <c r="A658" s="67"/>
    </row>
    <row r="659" spans="1:1" x14ac:dyDescent="0.3">
      <c r="A659" s="67"/>
    </row>
    <row r="660" spans="1:1" x14ac:dyDescent="0.3">
      <c r="A660" s="67"/>
    </row>
    <row r="661" spans="1:1" x14ac:dyDescent="0.3">
      <c r="A661" s="67"/>
    </row>
    <row r="998" ht="13.65" customHeight="1" x14ac:dyDescent="0.3"/>
  </sheetData>
  <sheetProtection pivotTables="0"/>
  <mergeCells count="12">
    <mergeCell ref="F3:G3"/>
    <mergeCell ref="F4:H4"/>
    <mergeCell ref="B12:E12"/>
    <mergeCell ref="B7:E7"/>
    <mergeCell ref="B8:E8"/>
    <mergeCell ref="B9:E9"/>
    <mergeCell ref="B11:E11"/>
    <mergeCell ref="B3:E3"/>
    <mergeCell ref="B4:E4"/>
    <mergeCell ref="B5:E5"/>
    <mergeCell ref="B6:E6"/>
    <mergeCell ref="B10:E10"/>
  </mergeCells>
  <conditionalFormatting sqref="E15:E63">
    <cfRule type="iconSet" priority="53">
      <iconSet iconSet="3Symbols">
        <cfvo type="percent" val="0"/>
        <cfvo type="num" val="15"/>
        <cfvo type="num" val="25"/>
      </iconSet>
    </cfRule>
  </conditionalFormatting>
  <conditionalFormatting sqref="D15:D63">
    <cfRule type="iconSet" priority="64">
      <iconSet iconSet="3Symbols">
        <cfvo type="percent" val="0"/>
        <cfvo type="num" val="15"/>
        <cfvo type="num" val="25"/>
      </iconSet>
    </cfRule>
  </conditionalFormatting>
  <conditionalFormatting sqref="E15:E916">
    <cfRule type="iconSet" priority="65">
      <iconSet iconSet="3Symbols">
        <cfvo type="percent" val="0"/>
        <cfvo type="num" val="15"/>
        <cfvo type="num" val="25"/>
      </iconSet>
    </cfRule>
  </conditionalFormatting>
  <dataValidations count="11">
    <dataValidation type="list" allowBlank="1" showInputMessage="1" showErrorMessage="1" sqref="G11" xr:uid="{00000000-0002-0000-0000-000000000000}">
      <formula1>"MONOGRADO,MULTIGRADO, MONOGRADO Y MULTIGRADO"</formula1>
    </dataValidation>
    <dataValidation type="list" allowBlank="1" showInputMessage="1" showErrorMessage="1" sqref="G8" xr:uid="{00000000-0002-0000-0000-000001000000}">
      <formula1>"FISCAL,FISCOMISIONAL"</formula1>
    </dataValidation>
    <dataValidation type="textLength" operator="equal" allowBlank="1" showInputMessage="1" showErrorMessage="1" sqref="G6 B6" xr:uid="{00000000-0002-0000-0000-000002000000}">
      <formula1>8</formula1>
    </dataValidation>
    <dataValidation type="list" allowBlank="1" showInputMessage="1" showErrorMessage="1" sqref="G9:G10" xr:uid="{00000000-0002-0000-0000-000003000000}">
      <formula1>"ORDINARIA, EXTRAORDINARIA, ORDINARIA Y EXTRAORDINARIA"</formula1>
    </dataValidation>
    <dataValidation operator="greaterThanOrEqual" allowBlank="1" showInputMessage="1" showErrorMessage="1" sqref="E15:E63" xr:uid="{00000000-0002-0000-0000-000004000000}"/>
    <dataValidation type="list" errorStyle="information" allowBlank="1" showInputMessage="1" showErrorMessage="1" error="Utilice la lista desplegable" prompt="Utilice la lista desplegable" sqref="D15:D63" xr:uid="{00000000-0002-0000-0000-000005000000}">
      <formula1>"Matutina,Vespertina,Nocturna"</formula1>
    </dataValidation>
    <dataValidation type="list" errorStyle="information" allowBlank="1" showInputMessage="1" showErrorMessage="1" error="Utilice la lista desplegable" prompt="Utilice la lista desplegable" sqref="B15:B63" xr:uid="{00000000-0002-0000-0000-000006000000}">
      <formula1>"A,B,C,D,E,F,G,H,I,J,K,L,M,N,O,P,Q,R,S,T,U,V,W,X,Y,Z"</formula1>
    </dataValidation>
    <dataValidation type="list" errorStyle="information" allowBlank="1" showInputMessage="1" showErrorMessage="1" error="Utilice la lista desplegable" prompt="Utilice la lista desplegable" sqref="B8:E8" xr:uid="{00000000-0002-0000-0000-000007000000}">
      <formula1>"FISCAL,FISCOMISIONAL"</formula1>
    </dataValidation>
    <dataValidation type="list" errorStyle="information" allowBlank="1" showInputMessage="1" showErrorMessage="1" error="Utilice la lista desplegable" prompt="Utilice la lista desplegable" sqref="B9:E9" xr:uid="{00000000-0002-0000-0000-000008000000}">
      <formula1>"ORDINARIA, ESCOLARIDAD INCONCLUSA,COMPLEMENTARIA (CONSERVATORIO/ARTES)"</formula1>
    </dataValidation>
    <dataValidation type="list" errorStyle="information" allowBlank="1" showInputMessage="1" showErrorMessage="1" error="Utilice la lista desplegable" prompt="Utilice la lista desplegable" sqref="B11:E11" xr:uid="{00000000-0002-0000-0000-000009000000}">
      <formula1>"MONOGRADO,MULTIGRADO, MONOGRADO Y MULTIGRADO"</formula1>
    </dataValidation>
    <dataValidation type="list" errorStyle="information" allowBlank="1" showInputMessage="1" showErrorMessage="1" error="Utilice la lista desplegable" prompt="Utilice la lista desplegable" sqref="B10:E10" xr:uid="{00000000-0002-0000-0000-00000A000000}">
      <formula1>"PRESENCIAL,SEMIPRESENCIAL,SEMIPRESENCIAL INTENSIVA,DISTANCIA"</formula1>
    </dataValidation>
  </dataValidations>
  <pageMargins left="0" right="0" top="0.19685039370078741" bottom="0" header="0.31496062992125984" footer="0.31496062992125984"/>
  <pageSetup paperSize="9" scale="75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showErrorMessage="1" error="Utilice la lista desplegable" prompt="Utilice la lista desplegable" xr:uid="{00000000-0002-0000-0000-00000B000000}">
          <x14:formula1>
            <xm:f>Parametros!$A$21:$A$79</xm:f>
          </x14:formula1>
          <xm:sqref>C15:C63</xm:sqref>
        </x14:dataValidation>
        <x14:dataValidation type="list" allowBlank="1" showInputMessage="1" showErrorMessage="1" error="Utilice la lista desplegable" prompt="Utilice la lista desplegable" xr:uid="{00000000-0002-0000-0000-00000C000000}">
          <x14:formula1>
            <xm:f>Parametros!$BZ$2:$BZ$31</xm:f>
          </x14:formula1>
          <xm:sqref>A15:A659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/>
  <dimension ref="A1:Z77"/>
  <sheetViews>
    <sheetView showGridLines="0" tabSelected="1" topLeftCell="A7" zoomScale="70" zoomScaleNormal="70" workbookViewId="0">
      <selection activeCell="H9" sqref="H9"/>
    </sheetView>
  </sheetViews>
  <sheetFormatPr baseColWidth="10" defaultColWidth="11.44140625" defaultRowHeight="14.4" x14ac:dyDescent="0.3"/>
  <cols>
    <col min="1" max="1" width="4.6640625" customWidth="1"/>
    <col min="2" max="2" width="15.33203125" style="54" customWidth="1"/>
    <col min="3" max="3" width="48.109375" customWidth="1"/>
    <col min="4" max="4" width="12.6640625" style="38" customWidth="1"/>
    <col min="5" max="5" width="20.6640625" style="1" customWidth="1"/>
    <col min="6" max="6" width="18.6640625" style="1" customWidth="1"/>
    <col min="7" max="7" width="20.33203125" customWidth="1"/>
    <col min="8" max="8" width="40.109375" customWidth="1"/>
    <col min="9" max="9" width="12.44140625" customWidth="1"/>
    <col min="10" max="10" width="14.44140625" customWidth="1"/>
    <col min="11" max="11" width="17.6640625" style="1" customWidth="1"/>
    <col min="12" max="12" width="17.33203125" style="1" customWidth="1"/>
    <col min="13" max="13" width="13.33203125" style="1" customWidth="1"/>
    <col min="14" max="14" width="13" customWidth="1"/>
    <col min="15" max="15" width="12.33203125" style="46" customWidth="1"/>
    <col min="16" max="16" width="16.6640625" style="1" customWidth="1"/>
    <col min="17" max="17" width="13.6640625" style="42" customWidth="1"/>
    <col min="18" max="18" width="14.109375" customWidth="1"/>
    <col min="19" max="19" width="14.109375" style="42" customWidth="1"/>
    <col min="20" max="20" width="14.44140625" customWidth="1"/>
    <col min="21" max="21" width="28.6640625" customWidth="1"/>
    <col min="22" max="22" width="13.33203125" style="56" customWidth="1"/>
    <col min="23" max="23" width="27.44140625" customWidth="1"/>
    <col min="24" max="24" width="13" customWidth="1"/>
    <col min="25" max="25" width="11.44140625" customWidth="1"/>
    <col min="26" max="26" width="19.6640625" customWidth="1"/>
  </cols>
  <sheetData>
    <row r="1" spans="1:26" ht="23.4" customHeight="1" x14ac:dyDescent="0.5">
      <c r="A1" s="35" t="s">
        <v>797</v>
      </c>
      <c r="B1" s="52"/>
      <c r="C1" s="36"/>
      <c r="D1" s="43"/>
      <c r="E1" s="36"/>
      <c r="F1" s="36"/>
      <c r="G1" s="36"/>
      <c r="H1" s="36"/>
      <c r="I1" s="36"/>
      <c r="J1" s="36"/>
      <c r="K1" s="36"/>
      <c r="L1" s="36"/>
      <c r="M1" s="36"/>
      <c r="N1" s="36"/>
      <c r="O1" s="45"/>
      <c r="P1" s="36"/>
      <c r="Q1" s="36"/>
      <c r="R1" s="36"/>
      <c r="S1" s="36"/>
      <c r="T1" s="36"/>
      <c r="U1" s="36"/>
      <c r="V1" s="55"/>
      <c r="W1" s="36"/>
      <c r="X1" s="36"/>
      <c r="Y1" s="36"/>
      <c r="Z1" s="36"/>
    </row>
    <row r="2" spans="1:26" ht="8.4" customHeight="1" x14ac:dyDescent="0.3">
      <c r="B2" s="51"/>
      <c r="E2"/>
      <c r="F2"/>
      <c r="K2"/>
      <c r="L2"/>
      <c r="M2"/>
      <c r="O2" s="41"/>
      <c r="P2"/>
      <c r="Q2"/>
      <c r="S2"/>
    </row>
    <row r="3" spans="1:26" ht="15.6" x14ac:dyDescent="0.3">
      <c r="A3" s="90" t="s">
        <v>62</v>
      </c>
      <c r="B3" s="91"/>
      <c r="C3" s="92"/>
      <c r="D3" s="87" t="str">
        <f>+'Nro. de estudiantes'!B5</f>
        <v>UE MARCO AURELIO SUBÍA MARTÍNEZ - BATALLA DE PANUPALI</v>
      </c>
      <c r="E3" s="88"/>
      <c r="F3" s="89"/>
      <c r="I3" s="272" t="s">
        <v>46</v>
      </c>
      <c r="J3" s="272"/>
      <c r="K3" s="272"/>
      <c r="O3" s="41"/>
      <c r="S3"/>
    </row>
    <row r="4" spans="1:26" ht="15.6" x14ac:dyDescent="0.3">
      <c r="A4" s="93" t="s">
        <v>9</v>
      </c>
      <c r="B4" s="94"/>
      <c r="C4" s="95"/>
      <c r="D4" s="87" t="str">
        <f>+'Nro. de estudiantes'!B6</f>
        <v>05H00201</v>
      </c>
      <c r="E4" s="88"/>
      <c r="F4" s="89"/>
      <c r="I4" s="112" t="s">
        <v>47</v>
      </c>
      <c r="J4" s="112"/>
      <c r="K4" s="112"/>
      <c r="O4" s="41"/>
      <c r="S4"/>
    </row>
    <row r="5" spans="1:26" x14ac:dyDescent="0.3">
      <c r="B5" s="51"/>
      <c r="E5"/>
      <c r="F5"/>
      <c r="K5"/>
      <c r="L5"/>
      <c r="M5"/>
      <c r="O5" s="41"/>
      <c r="P5"/>
      <c r="Q5"/>
      <c r="S5"/>
    </row>
    <row r="6" spans="1:26" x14ac:dyDescent="0.3">
      <c r="A6" s="281">
        <f ca="1">+TODAY()</f>
        <v>45484</v>
      </c>
      <c r="B6" s="281"/>
      <c r="E6"/>
      <c r="F6"/>
      <c r="K6"/>
      <c r="L6"/>
      <c r="M6"/>
      <c r="O6" s="41"/>
      <c r="P6"/>
      <c r="Q6"/>
      <c r="S6"/>
      <c r="X6" s="280" t="s">
        <v>63</v>
      </c>
      <c r="Y6" s="280"/>
    </row>
    <row r="7" spans="1:26" ht="43.2" x14ac:dyDescent="0.3">
      <c r="A7" s="48" t="s">
        <v>64</v>
      </c>
      <c r="B7" s="53" t="s">
        <v>65</v>
      </c>
      <c r="C7" s="48" t="s">
        <v>66</v>
      </c>
      <c r="D7" s="48" t="s">
        <v>67</v>
      </c>
      <c r="E7" s="48" t="s">
        <v>68</v>
      </c>
      <c r="F7" s="48" t="s">
        <v>69</v>
      </c>
      <c r="G7" s="48" t="s">
        <v>34</v>
      </c>
      <c r="H7" s="48" t="s">
        <v>70</v>
      </c>
      <c r="I7" s="48" t="s">
        <v>71</v>
      </c>
      <c r="J7" s="48" t="s">
        <v>72</v>
      </c>
      <c r="K7" s="162" t="s">
        <v>73</v>
      </c>
      <c r="L7" s="48" t="s">
        <v>74</v>
      </c>
      <c r="M7" s="48" t="s">
        <v>75</v>
      </c>
      <c r="N7" s="48" t="s">
        <v>76</v>
      </c>
      <c r="O7" s="48" t="s">
        <v>77</v>
      </c>
      <c r="P7" s="48" t="s">
        <v>78</v>
      </c>
      <c r="Q7" s="48" t="s">
        <v>79</v>
      </c>
      <c r="R7" s="48" t="s">
        <v>80</v>
      </c>
      <c r="S7" s="48" t="s">
        <v>81</v>
      </c>
      <c r="T7" s="48" t="s">
        <v>82</v>
      </c>
      <c r="U7" s="48" t="s">
        <v>83</v>
      </c>
      <c r="V7" s="53" t="s">
        <v>84</v>
      </c>
      <c r="W7" s="48" t="s">
        <v>85</v>
      </c>
      <c r="X7" s="48" t="s">
        <v>86</v>
      </c>
      <c r="Y7" s="48" t="s">
        <v>87</v>
      </c>
      <c r="Z7" s="48" t="s">
        <v>55</v>
      </c>
    </row>
    <row r="8" spans="1:26" ht="21" customHeight="1" x14ac:dyDescent="0.3">
      <c r="A8" s="37">
        <v>1</v>
      </c>
      <c r="B8" s="50" t="s">
        <v>857</v>
      </c>
      <c r="C8" s="40" t="s">
        <v>858</v>
      </c>
      <c r="D8" s="30" t="s">
        <v>859</v>
      </c>
      <c r="E8" s="44" t="s">
        <v>860</v>
      </c>
      <c r="F8" s="44"/>
      <c r="G8" s="44" t="s">
        <v>861</v>
      </c>
      <c r="H8" s="86" t="str">
        <f>+IFERROR(VLOOKUP(Nómina_personal[[#This Row],[Nro.]],'Distributivo de trabajo'!A:F,6,0),"")</f>
        <v>EDUCACIÓN GENERAL BÁSICA (EGB) DE 2DO A 7MO</v>
      </c>
      <c r="I8" s="181" t="s">
        <v>1127</v>
      </c>
      <c r="J8" s="30"/>
      <c r="K8" s="44" t="s">
        <v>1128</v>
      </c>
      <c r="L8" s="44" t="s">
        <v>1129</v>
      </c>
      <c r="M8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8" s="30" t="s">
        <v>1139</v>
      </c>
      <c r="O8" s="39">
        <v>31476</v>
      </c>
      <c r="P8" s="86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38 Años 4 Meses</v>
      </c>
      <c r="Q8" s="39">
        <v>43374</v>
      </c>
      <c r="R8" s="267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5 Años 9 Meses</v>
      </c>
      <c r="S8" s="39">
        <v>44504</v>
      </c>
      <c r="T8" s="85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8 Meses</v>
      </c>
      <c r="U8" s="44" t="s">
        <v>1146</v>
      </c>
      <c r="V8" s="50" t="s">
        <v>1147</v>
      </c>
      <c r="W8" s="40" t="s">
        <v>1148</v>
      </c>
      <c r="X8" s="30"/>
      <c r="Y8" s="30"/>
      <c r="Z8" s="30"/>
    </row>
    <row r="9" spans="1:26" x14ac:dyDescent="0.3">
      <c r="A9" s="266">
        <v>2</v>
      </c>
      <c r="B9" s="220" t="s">
        <v>862</v>
      </c>
      <c r="C9" s="40" t="s">
        <v>863</v>
      </c>
      <c r="D9" s="38" t="s">
        <v>859</v>
      </c>
      <c r="E9" s="44" t="s">
        <v>860</v>
      </c>
      <c r="G9" s="215" t="s">
        <v>864</v>
      </c>
      <c r="H9" s="86" t="str">
        <f>+IFERROR(VLOOKUP(Nómina_personal[[#This Row],[Nro.]],'Distributivo de trabajo'!A:F,6,0),"")</f>
        <v>EDUCACIÓN GENERAL BÁSICA (EGB) DE 2DO A 7MO</v>
      </c>
      <c r="I9" s="221" t="s">
        <v>1127</v>
      </c>
      <c r="K9" s="226" t="s">
        <v>1130</v>
      </c>
      <c r="L9" s="44" t="s">
        <v>1129</v>
      </c>
      <c r="M9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9" s="38" t="s">
        <v>1139</v>
      </c>
      <c r="O9" s="46">
        <v>27878</v>
      </c>
      <c r="P9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48 Años 2 Meses</v>
      </c>
      <c r="Q9" s="39">
        <v>40427</v>
      </c>
      <c r="R9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13 Años 10 Meses</v>
      </c>
      <c r="S9" s="39">
        <v>42923</v>
      </c>
      <c r="T9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7 Años 0 Meses</v>
      </c>
      <c r="U9" t="s">
        <v>1149</v>
      </c>
      <c r="V9" s="265" t="s">
        <v>1150</v>
      </c>
      <c r="W9" t="s">
        <v>1151</v>
      </c>
      <c r="X9" s="42"/>
      <c r="Y9" s="42"/>
    </row>
    <row r="10" spans="1:26" x14ac:dyDescent="0.3">
      <c r="A10" s="266">
        <v>3</v>
      </c>
      <c r="B10" s="220" t="s">
        <v>865</v>
      </c>
      <c r="C10" s="40" t="s">
        <v>866</v>
      </c>
      <c r="D10" s="38" t="s">
        <v>859</v>
      </c>
      <c r="E10" s="44" t="s">
        <v>867</v>
      </c>
      <c r="G10" s="215" t="s">
        <v>868</v>
      </c>
      <c r="H10" s="86" t="str">
        <f>+IFERROR(VLOOKUP(Nómina_personal[[#This Row],[Nro.]],'Distributivo de trabajo'!A:F,6,0),"")</f>
        <v>ESTUDIOS SOCIALES EDUCACIÓN GENERAL BÁSICA (EGB DE 8VO A 10MO)</v>
      </c>
      <c r="I10" s="221" t="s">
        <v>1127</v>
      </c>
      <c r="K10" s="226" t="s">
        <v>1128</v>
      </c>
      <c r="L10" s="44" t="s">
        <v>1129</v>
      </c>
      <c r="M10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0" s="38" t="s">
        <v>1139</v>
      </c>
      <c r="O10" s="46">
        <v>25156</v>
      </c>
      <c r="P10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55 Años 8 Meses</v>
      </c>
      <c r="Q10" s="39">
        <v>35401</v>
      </c>
      <c r="R10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27 Años 7 Meses</v>
      </c>
      <c r="S10" s="39">
        <v>44501</v>
      </c>
      <c r="T10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8 Meses</v>
      </c>
      <c r="U10" t="s">
        <v>1152</v>
      </c>
      <c r="V10" s="265" t="s">
        <v>1153</v>
      </c>
      <c r="W10" t="s">
        <v>1154</v>
      </c>
      <c r="X10" s="42"/>
      <c r="Y10" s="42"/>
    </row>
    <row r="11" spans="1:26" x14ac:dyDescent="0.3">
      <c r="A11" s="266">
        <v>4</v>
      </c>
      <c r="B11" s="220" t="s">
        <v>869</v>
      </c>
      <c r="C11" s="40" t="s">
        <v>870</v>
      </c>
      <c r="D11" s="38" t="s">
        <v>859</v>
      </c>
      <c r="E11" s="44" t="s">
        <v>871</v>
      </c>
      <c r="G11" s="215" t="s">
        <v>872</v>
      </c>
      <c r="H11" s="86" t="str">
        <f>+IFERROR(VLOOKUP(Nómina_personal[[#This Row],[Nro.]],'Distributivo de trabajo'!A:F,6,0),"")</f>
        <v>FIP_INSTALACIONES_EQUIPOS_Y_MÁQUINAS_ELÉCTRICAS</v>
      </c>
      <c r="I11" s="221" t="s">
        <v>1127</v>
      </c>
      <c r="K11" s="226" t="s">
        <v>1128</v>
      </c>
      <c r="L11" s="44" t="s">
        <v>1129</v>
      </c>
      <c r="M11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1" s="38" t="s">
        <v>1139</v>
      </c>
      <c r="O11" s="46">
        <v>32899</v>
      </c>
      <c r="P11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34 Años 5 Meses</v>
      </c>
      <c r="Q11" s="39">
        <v>41891</v>
      </c>
      <c r="R11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9 Años 10 Meses</v>
      </c>
      <c r="S11" s="39">
        <v>44137</v>
      </c>
      <c r="T11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3 Años 8 Meses</v>
      </c>
      <c r="U11" t="s">
        <v>1155</v>
      </c>
      <c r="V11" s="265" t="s">
        <v>1156</v>
      </c>
      <c r="W11" t="s">
        <v>1157</v>
      </c>
      <c r="X11" s="42"/>
      <c r="Y11" s="42"/>
    </row>
    <row r="12" spans="1:26" x14ac:dyDescent="0.3">
      <c r="A12" s="266">
        <v>5</v>
      </c>
      <c r="B12" s="220" t="s">
        <v>873</v>
      </c>
      <c r="C12" s="40" t="s">
        <v>874</v>
      </c>
      <c r="D12" s="38" t="s">
        <v>859</v>
      </c>
      <c r="E12" s="44" t="s">
        <v>875</v>
      </c>
      <c r="G12" s="215" t="s">
        <v>876</v>
      </c>
      <c r="H12" s="86" t="str">
        <f>+IFERROR(VLOOKUP(Nómina_personal[[#This Row],[Nro.]],'Distributivo de trabajo'!A:F,6,0),"")</f>
        <v>INGLÉS</v>
      </c>
      <c r="I12" s="221" t="s">
        <v>1127</v>
      </c>
      <c r="K12" s="226" t="s">
        <v>1128</v>
      </c>
      <c r="L12" s="44" t="s">
        <v>1129</v>
      </c>
      <c r="M12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2" s="38" t="s">
        <v>1139</v>
      </c>
      <c r="O12" s="46">
        <v>34016</v>
      </c>
      <c r="P12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31 Años 5 Meses</v>
      </c>
      <c r="Q12" s="39">
        <v>42614</v>
      </c>
      <c r="R12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7 Años 10 Meses</v>
      </c>
      <c r="S12" s="39">
        <v>44081</v>
      </c>
      <c r="T12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3 Años 10 Meses</v>
      </c>
      <c r="U12" t="s">
        <v>1158</v>
      </c>
      <c r="V12" s="265" t="s">
        <v>1159</v>
      </c>
      <c r="W12" t="s">
        <v>1160</v>
      </c>
      <c r="X12" s="42"/>
      <c r="Y12" s="42"/>
    </row>
    <row r="13" spans="1:26" x14ac:dyDescent="0.3">
      <c r="A13" s="266">
        <v>6</v>
      </c>
      <c r="B13" s="220" t="s">
        <v>877</v>
      </c>
      <c r="C13" s="40" t="s">
        <v>878</v>
      </c>
      <c r="D13" s="38" t="s">
        <v>859</v>
      </c>
      <c r="E13" s="44" t="s">
        <v>879</v>
      </c>
      <c r="G13" s="215" t="s">
        <v>880</v>
      </c>
      <c r="H13" s="86" t="str">
        <f>+IFERROR(VLOOKUP(Nómina_personal[[#This Row],[Nro.]],'Distributivo de trabajo'!A:F,6,0),"")</f>
        <v>EDUCACIÓN INICIAL</v>
      </c>
      <c r="I13" s="221" t="s">
        <v>1127</v>
      </c>
      <c r="K13" s="226" t="s">
        <v>1131</v>
      </c>
      <c r="L13" s="44" t="s">
        <v>1129</v>
      </c>
      <c r="M13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3" s="38" t="s">
        <v>1139</v>
      </c>
      <c r="O13" s="46">
        <v>33310</v>
      </c>
      <c r="P13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33 Años 4 Meses</v>
      </c>
      <c r="Q13" s="39">
        <v>42713</v>
      </c>
      <c r="R13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7 Años 7 Meses</v>
      </c>
      <c r="S13" s="39">
        <v>42713</v>
      </c>
      <c r="T13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7 Años 7 Meses</v>
      </c>
      <c r="U13" t="s">
        <v>1161</v>
      </c>
      <c r="V13" s="265" t="s">
        <v>1162</v>
      </c>
      <c r="W13" t="s">
        <v>1163</v>
      </c>
      <c r="X13" s="42"/>
      <c r="Y13" s="42"/>
    </row>
    <row r="14" spans="1:26" x14ac:dyDescent="0.3">
      <c r="A14" s="266">
        <v>7</v>
      </c>
      <c r="B14" s="220" t="s">
        <v>881</v>
      </c>
      <c r="C14" s="40" t="s">
        <v>882</v>
      </c>
      <c r="D14" s="38" t="s">
        <v>883</v>
      </c>
      <c r="E14" s="44" t="s">
        <v>884</v>
      </c>
      <c r="F14" s="1" t="s">
        <v>885</v>
      </c>
      <c r="G14" s="215" t="s">
        <v>886</v>
      </c>
      <c r="H14" s="86" t="str">
        <f>+IFERROR(VLOOKUP(Nómina_personal[[#This Row],[Nro.]],'Distributivo de trabajo'!A:F,6,0),"")</f>
        <v>HISTORIA BACHILLERATO GENERAL UNIFICADO (BGU)</v>
      </c>
      <c r="I14" s="221" t="s">
        <v>1127</v>
      </c>
      <c r="K14" s="226" t="s">
        <v>1128</v>
      </c>
      <c r="L14" s="44" t="s">
        <v>1129</v>
      </c>
      <c r="M14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4" s="38" t="s">
        <v>1140</v>
      </c>
      <c r="O14" s="46">
        <v>25656</v>
      </c>
      <c r="P14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54 Años 3 Meses</v>
      </c>
      <c r="Q14" s="39">
        <v>35873</v>
      </c>
      <c r="R14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26 Años 3 Meses</v>
      </c>
      <c r="S14" s="39">
        <v>42931</v>
      </c>
      <c r="T14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11 Meses</v>
      </c>
      <c r="U14" t="s">
        <v>1164</v>
      </c>
      <c r="V14" s="265" t="s">
        <v>1165</v>
      </c>
      <c r="W14" t="s">
        <v>1166</v>
      </c>
      <c r="X14" s="42"/>
      <c r="Y14" s="42"/>
    </row>
    <row r="15" spans="1:26" x14ac:dyDescent="0.3">
      <c r="A15" s="266">
        <v>8</v>
      </c>
      <c r="B15" s="220" t="s">
        <v>887</v>
      </c>
      <c r="C15" s="40" t="s">
        <v>888</v>
      </c>
      <c r="D15" s="38" t="s">
        <v>883</v>
      </c>
      <c r="E15" s="44" t="s">
        <v>889</v>
      </c>
      <c r="F15" s="1" t="s">
        <v>890</v>
      </c>
      <c r="G15" s="215" t="s">
        <v>891</v>
      </c>
      <c r="H15" s="86" t="str">
        <f>+IFERROR(VLOOKUP(Nómina_personal[[#This Row],[Nro.]],'Distributivo de trabajo'!A:F,6,0),"")</f>
        <v>INGLÉS</v>
      </c>
      <c r="I15" s="221" t="s">
        <v>1127</v>
      </c>
      <c r="K15" s="226" t="s">
        <v>1128</v>
      </c>
      <c r="L15" s="44" t="s">
        <v>1129</v>
      </c>
      <c r="M15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5" s="38" t="s">
        <v>1139</v>
      </c>
      <c r="O15" s="46">
        <v>30632</v>
      </c>
      <c r="P15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40 Años 8 Meses</v>
      </c>
      <c r="Q15" s="39">
        <v>41883</v>
      </c>
      <c r="R15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9 Años 10 Meses</v>
      </c>
      <c r="S15" s="39">
        <v>41883</v>
      </c>
      <c r="T15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9 Años 10 Meses</v>
      </c>
      <c r="U15" t="s">
        <v>1167</v>
      </c>
      <c r="V15" s="265" t="s">
        <v>1168</v>
      </c>
      <c r="W15" t="s">
        <v>1169</v>
      </c>
      <c r="X15" s="42"/>
      <c r="Y15" s="42"/>
    </row>
    <row r="16" spans="1:26" x14ac:dyDescent="0.3">
      <c r="A16" s="266">
        <v>9</v>
      </c>
      <c r="B16" s="220" t="s">
        <v>892</v>
      </c>
      <c r="C16" s="40" t="s">
        <v>893</v>
      </c>
      <c r="D16" s="38" t="s">
        <v>859</v>
      </c>
      <c r="E16" s="44" t="s">
        <v>894</v>
      </c>
      <c r="G16" s="215" t="s">
        <v>895</v>
      </c>
      <c r="H16" s="86" t="str">
        <f>+IFERROR(VLOOKUP(Nómina_personal[[#This Row],[Nro.]],'Distributivo de trabajo'!A:F,6,0),"")</f>
        <v>FIP_INSTALACIONES_EQUIPOS_Y_MÁQUINAS_ELÉCTRICAS</v>
      </c>
      <c r="I16" s="221" t="s">
        <v>1127</v>
      </c>
      <c r="K16" s="226" t="s">
        <v>1128</v>
      </c>
      <c r="L16" s="44" t="s">
        <v>1129</v>
      </c>
      <c r="M16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6" s="38" t="s">
        <v>1139</v>
      </c>
      <c r="O16" s="46">
        <v>27069</v>
      </c>
      <c r="P16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50 Años 5 Meses</v>
      </c>
      <c r="Q16" s="39">
        <v>37072</v>
      </c>
      <c r="R16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23 Años 0 Meses</v>
      </c>
      <c r="S16" s="39">
        <v>37072</v>
      </c>
      <c r="T16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23 Años 0 Meses</v>
      </c>
      <c r="U16" t="s">
        <v>1170</v>
      </c>
      <c r="V16" s="265" t="s">
        <v>1171</v>
      </c>
      <c r="W16" t="s">
        <v>1172</v>
      </c>
      <c r="X16" s="42"/>
      <c r="Y16" s="42"/>
    </row>
    <row r="17" spans="1:25" x14ac:dyDescent="0.3">
      <c r="A17" s="266">
        <v>10</v>
      </c>
      <c r="B17" s="220" t="s">
        <v>896</v>
      </c>
      <c r="C17" s="40" t="s">
        <v>897</v>
      </c>
      <c r="D17" s="38" t="s">
        <v>883</v>
      </c>
      <c r="E17" s="44" t="s">
        <v>898</v>
      </c>
      <c r="F17" s="1" t="s">
        <v>899</v>
      </c>
      <c r="G17" s="215" t="s">
        <v>872</v>
      </c>
      <c r="H17" s="86" t="str">
        <f>+IFERROR(VLOOKUP(Nómina_personal[[#This Row],[Nro.]],'Distributivo de trabajo'!A:F,6,0),"")</f>
        <v>FIP_INSTALACIONES_EQUIPOS_Y_MÁQUINAS_ELÉCTRICAS</v>
      </c>
      <c r="I17" s="221" t="s">
        <v>1127</v>
      </c>
      <c r="K17" s="226" t="s">
        <v>1128</v>
      </c>
      <c r="L17" s="44" t="s">
        <v>1129</v>
      </c>
      <c r="M17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7" s="38" t="s">
        <v>1139</v>
      </c>
      <c r="O17" s="46">
        <v>30440</v>
      </c>
      <c r="P17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41 Años 2 Meses</v>
      </c>
      <c r="Q17" s="39">
        <v>42464</v>
      </c>
      <c r="R17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8 Años 3 Meses</v>
      </c>
      <c r="S17" s="39">
        <v>43797</v>
      </c>
      <c r="T17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4 Años 7 Meses</v>
      </c>
      <c r="U17" t="s">
        <v>1173</v>
      </c>
      <c r="V17" s="265" t="s">
        <v>1174</v>
      </c>
      <c r="W17" t="s">
        <v>1175</v>
      </c>
      <c r="X17" s="42"/>
      <c r="Y17" s="42"/>
    </row>
    <row r="18" spans="1:25" x14ac:dyDescent="0.3">
      <c r="A18" s="266">
        <v>11</v>
      </c>
      <c r="B18" s="220" t="s">
        <v>900</v>
      </c>
      <c r="C18" s="40" t="s">
        <v>901</v>
      </c>
      <c r="D18" s="38" t="s">
        <v>859</v>
      </c>
      <c r="E18" s="44" t="s">
        <v>902</v>
      </c>
      <c r="G18" s="215" t="s">
        <v>903</v>
      </c>
      <c r="H18" s="86" t="str">
        <f>+IFERROR(VLOOKUP(Nómina_personal[[#This Row],[Nro.]],'Distributivo de trabajo'!A:F,6,0),"")</f>
        <v>FÍSICA BACHILLERATO GENERAL UNIFICADO (BGU)</v>
      </c>
      <c r="I18" s="221" t="s">
        <v>1127</v>
      </c>
      <c r="K18" s="226" t="s">
        <v>1131</v>
      </c>
      <c r="L18" s="44" t="s">
        <v>1129</v>
      </c>
      <c r="M18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8" s="38" t="s">
        <v>1139</v>
      </c>
      <c r="O18" s="46">
        <v>33198</v>
      </c>
      <c r="P18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33 Años 7 Meses</v>
      </c>
      <c r="Q18" s="39">
        <v>43012</v>
      </c>
      <c r="R18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6 Años 9 Meses</v>
      </c>
      <c r="S18" s="39">
        <v>43012</v>
      </c>
      <c r="T18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9 Meses</v>
      </c>
      <c r="U18" t="s">
        <v>1176</v>
      </c>
      <c r="V18" s="265" t="s">
        <v>1177</v>
      </c>
      <c r="W18" t="s">
        <v>1178</v>
      </c>
      <c r="X18" s="42"/>
      <c r="Y18" s="42"/>
    </row>
    <row r="19" spans="1:25" x14ac:dyDescent="0.3">
      <c r="A19" s="266">
        <v>12</v>
      </c>
      <c r="B19" s="220" t="s">
        <v>904</v>
      </c>
      <c r="C19" s="40" t="s">
        <v>905</v>
      </c>
      <c r="D19" s="38" t="s">
        <v>859</v>
      </c>
      <c r="E19" s="44" t="s">
        <v>906</v>
      </c>
      <c r="G19" s="215" t="s">
        <v>907</v>
      </c>
      <c r="H19" s="86" t="str">
        <f>+IFERROR(VLOOKUP(Nómina_personal[[#This Row],[Nro.]],'Distributivo de trabajo'!A:F,6,0),"")</f>
        <v>EDUCACIÓN FÍSICA 2º EGB A BGU</v>
      </c>
      <c r="I19" s="221" t="s">
        <v>1127</v>
      </c>
      <c r="K19" s="226" t="s">
        <v>1128</v>
      </c>
      <c r="L19" s="44" t="s">
        <v>1129</v>
      </c>
      <c r="M19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19" s="38" t="s">
        <v>1139</v>
      </c>
      <c r="O19" s="46">
        <v>29981</v>
      </c>
      <c r="P19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42 Años 5 Meses</v>
      </c>
      <c r="Q19" s="39">
        <v>40465</v>
      </c>
      <c r="R19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13 Años 9 Meses</v>
      </c>
      <c r="S19" s="39">
        <v>41456</v>
      </c>
      <c r="T19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11 Años 0 Meses</v>
      </c>
      <c r="U19" t="s">
        <v>1179</v>
      </c>
      <c r="V19" s="265" t="s">
        <v>1180</v>
      </c>
      <c r="W19" t="s">
        <v>1181</v>
      </c>
      <c r="X19" s="42"/>
      <c r="Y19" s="42"/>
    </row>
    <row r="20" spans="1:25" x14ac:dyDescent="0.3">
      <c r="A20" s="266">
        <v>13</v>
      </c>
      <c r="B20" s="220" t="s">
        <v>908</v>
      </c>
      <c r="C20" s="40" t="s">
        <v>909</v>
      </c>
      <c r="D20" s="38" t="s">
        <v>883</v>
      </c>
      <c r="E20" s="44" t="s">
        <v>910</v>
      </c>
      <c r="F20" s="1" t="s">
        <v>911</v>
      </c>
      <c r="G20" s="215" t="s">
        <v>912</v>
      </c>
      <c r="H20" s="86" t="str">
        <f>+IFERROR(VLOOKUP(Nómina_personal[[#This Row],[Nro.]],'Distributivo de trabajo'!A:F,6,0),"")</f>
        <v>FIP_INSTALACIONES_EQUIPOS_Y_MÁQUINAS_ELÉCTRICAS</v>
      </c>
      <c r="I20" s="221" t="s">
        <v>1127</v>
      </c>
      <c r="K20" s="226" t="s">
        <v>1131</v>
      </c>
      <c r="L20" s="44" t="s">
        <v>1129</v>
      </c>
      <c r="M20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0" s="38" t="s">
        <v>1139</v>
      </c>
      <c r="O20" s="46">
        <v>28928</v>
      </c>
      <c r="P20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45 Años 4 Meses</v>
      </c>
      <c r="Q20" s="39">
        <v>40057</v>
      </c>
      <c r="R20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14 Años 10 Meses</v>
      </c>
      <c r="S20" s="39">
        <v>43206</v>
      </c>
      <c r="T20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2 Meses</v>
      </c>
      <c r="U20" t="s">
        <v>1182</v>
      </c>
      <c r="V20" s="265" t="s">
        <v>1183</v>
      </c>
      <c r="W20" t="s">
        <v>1184</v>
      </c>
      <c r="X20" s="42"/>
      <c r="Y20" s="42"/>
    </row>
    <row r="21" spans="1:25" x14ac:dyDescent="0.3">
      <c r="A21" s="266">
        <v>14</v>
      </c>
      <c r="B21" s="220" t="s">
        <v>913</v>
      </c>
      <c r="C21" s="40" t="s">
        <v>914</v>
      </c>
      <c r="D21" s="38" t="s">
        <v>859</v>
      </c>
      <c r="E21" s="44" t="s">
        <v>915</v>
      </c>
      <c r="G21" s="215" t="s">
        <v>880</v>
      </c>
      <c r="H21" s="86" t="str">
        <f>+IFERROR(VLOOKUP(Nómina_personal[[#This Row],[Nro.]],'Distributivo de trabajo'!A:F,6,0),"")</f>
        <v>EDUCACIÓN GENERAL BÁSICA (EGB) DE 2DO A 7MO</v>
      </c>
      <c r="I21" s="221" t="s">
        <v>1127</v>
      </c>
      <c r="K21" s="226" t="s">
        <v>1130</v>
      </c>
      <c r="L21" s="44" t="s">
        <v>1129</v>
      </c>
      <c r="M21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1" s="38" t="s">
        <v>1139</v>
      </c>
      <c r="O21" s="46">
        <v>29917</v>
      </c>
      <c r="P21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42 Años 7 Meses</v>
      </c>
      <c r="Q21" s="39">
        <v>44533</v>
      </c>
      <c r="R21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 Años 7 Meses</v>
      </c>
      <c r="S21" s="39">
        <v>44533</v>
      </c>
      <c r="T21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7 Meses</v>
      </c>
      <c r="U21" t="s">
        <v>1185</v>
      </c>
      <c r="V21" s="265">
        <v>979084055</v>
      </c>
      <c r="W21" t="s">
        <v>1186</v>
      </c>
      <c r="X21" s="42"/>
      <c r="Y21" s="42"/>
    </row>
    <row r="22" spans="1:25" x14ac:dyDescent="0.3">
      <c r="A22" s="266">
        <v>15</v>
      </c>
      <c r="B22" s="220" t="s">
        <v>916</v>
      </c>
      <c r="C22" s="40" t="s">
        <v>917</v>
      </c>
      <c r="D22" s="38" t="s">
        <v>883</v>
      </c>
      <c r="E22" s="44" t="s">
        <v>918</v>
      </c>
      <c r="F22" s="1" t="s">
        <v>919</v>
      </c>
      <c r="G22" s="215" t="s">
        <v>920</v>
      </c>
      <c r="H22" s="86" t="str">
        <f>+IFERROR(VLOOKUP(Nómina_personal[[#This Row],[Nro.]],'Distributivo de trabajo'!A:F,6,0),"")</f>
        <v>QUÍMICA BACHILLERATO GENERAL UNIFICADO (BGU)</v>
      </c>
      <c r="I22" s="221" t="s">
        <v>1127</v>
      </c>
      <c r="K22" s="226" t="s">
        <v>1128</v>
      </c>
      <c r="L22" s="44" t="s">
        <v>1129</v>
      </c>
      <c r="M22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2" s="38" t="s">
        <v>1139</v>
      </c>
      <c r="O22" s="46">
        <v>26587</v>
      </c>
      <c r="P22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51 Años 9 Meses</v>
      </c>
      <c r="Q22" s="39">
        <v>40575</v>
      </c>
      <c r="R22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13 Años 5 Meses</v>
      </c>
      <c r="S22" s="39">
        <v>41821</v>
      </c>
      <c r="T22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10 Años 0 Meses</v>
      </c>
      <c r="U22" t="s">
        <v>1187</v>
      </c>
      <c r="V22" s="265" t="s">
        <v>1188</v>
      </c>
      <c r="W22" t="s">
        <v>1189</v>
      </c>
      <c r="X22" s="42"/>
      <c r="Y22" s="42"/>
    </row>
    <row r="23" spans="1:25" x14ac:dyDescent="0.3">
      <c r="A23" s="266">
        <v>16</v>
      </c>
      <c r="B23" s="220" t="s">
        <v>921</v>
      </c>
      <c r="C23" s="40" t="s">
        <v>922</v>
      </c>
      <c r="D23" s="38" t="s">
        <v>883</v>
      </c>
      <c r="E23" s="44" t="s">
        <v>923</v>
      </c>
      <c r="F23" s="1" t="s">
        <v>924</v>
      </c>
      <c r="G23" s="215" t="s">
        <v>925</v>
      </c>
      <c r="H23" s="86" t="str">
        <f>+IFERROR(VLOOKUP(Nómina_personal[[#This Row],[Nro.]],'Distributivo de trabajo'!A:F,6,0),"")</f>
        <v>CIENCIAS NATURALES EDUCACIÓN GENERAL BÁSICA (EGB DE 8VO A 10MO)</v>
      </c>
      <c r="I23" s="221" t="s">
        <v>1127</v>
      </c>
      <c r="K23" s="226" t="s">
        <v>1131</v>
      </c>
      <c r="L23" s="44" t="s">
        <v>1129</v>
      </c>
      <c r="M23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3" s="38" t="s">
        <v>1139</v>
      </c>
      <c r="O23" s="46">
        <v>30645</v>
      </c>
      <c r="P23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40 Años 7 Meses</v>
      </c>
      <c r="Q23" s="39">
        <v>42248</v>
      </c>
      <c r="R23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8 Años 10 Meses</v>
      </c>
      <c r="S23" s="39">
        <v>42607</v>
      </c>
      <c r="T23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7 Años 10 Meses</v>
      </c>
      <c r="U23" t="s">
        <v>1190</v>
      </c>
      <c r="V23" s="265">
        <v>982932489</v>
      </c>
      <c r="W23" t="s">
        <v>1191</v>
      </c>
      <c r="X23" s="42"/>
      <c r="Y23" s="42"/>
    </row>
    <row r="24" spans="1:25" x14ac:dyDescent="0.3">
      <c r="A24" s="266">
        <v>17</v>
      </c>
      <c r="B24" s="220" t="s">
        <v>926</v>
      </c>
      <c r="C24" s="40" t="s">
        <v>927</v>
      </c>
      <c r="D24" s="38" t="s">
        <v>859</v>
      </c>
      <c r="E24" s="44" t="s">
        <v>928</v>
      </c>
      <c r="G24" s="215" t="s">
        <v>929</v>
      </c>
      <c r="H24" s="86" t="str">
        <f>+IFERROR(VLOOKUP(Nómina_personal[[#This Row],[Nro.]],'Distributivo de trabajo'!A:F,6,0),"")</f>
        <v>EDUCACIÓN INICIAL</v>
      </c>
      <c r="I24" s="221" t="s">
        <v>1127</v>
      </c>
      <c r="K24" s="226" t="s">
        <v>1128</v>
      </c>
      <c r="L24" s="44" t="s">
        <v>1129</v>
      </c>
      <c r="M24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4" s="38" t="s">
        <v>1139</v>
      </c>
      <c r="O24" s="46">
        <v>25623</v>
      </c>
      <c r="P24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54 Años 4 Meses</v>
      </c>
      <c r="Q24" s="39">
        <v>38657</v>
      </c>
      <c r="R24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18 Años 8 Meses</v>
      </c>
      <c r="S24" s="39">
        <v>39052</v>
      </c>
      <c r="T24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17 Años 7 Meses</v>
      </c>
      <c r="U24" t="s">
        <v>1192</v>
      </c>
      <c r="V24" s="265" t="s">
        <v>1193</v>
      </c>
      <c r="W24" t="s">
        <v>1194</v>
      </c>
      <c r="X24" s="42"/>
      <c r="Y24" s="42"/>
    </row>
    <row r="25" spans="1:25" x14ac:dyDescent="0.3">
      <c r="A25" s="266">
        <v>18</v>
      </c>
      <c r="B25" s="220" t="s">
        <v>930</v>
      </c>
      <c r="C25" s="40" t="s">
        <v>931</v>
      </c>
      <c r="D25" s="38" t="s">
        <v>859</v>
      </c>
      <c r="E25" s="44" t="s">
        <v>932</v>
      </c>
      <c r="G25" s="215" t="s">
        <v>933</v>
      </c>
      <c r="H25" s="86" t="str">
        <f>+IFERROR(VLOOKUP(Nómina_personal[[#This Row],[Nro.]],'Distributivo de trabajo'!A:F,6,0),"")</f>
        <v>EDUCACIÓN GENERAL BÁSICA (EGB) DE 2DO A 7MO</v>
      </c>
      <c r="I25" s="221" t="s">
        <v>1127</v>
      </c>
      <c r="K25" s="222" t="s">
        <v>1128</v>
      </c>
      <c r="L25" s="44" t="s">
        <v>1129</v>
      </c>
      <c r="M25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5" s="38" t="s">
        <v>1139</v>
      </c>
      <c r="O25" s="46">
        <v>24986</v>
      </c>
      <c r="P25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56 Años 1 Meses</v>
      </c>
      <c r="Q25" s="39">
        <v>35273</v>
      </c>
      <c r="R25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27 Años 11 Meses</v>
      </c>
      <c r="S25" s="39">
        <v>44866</v>
      </c>
      <c r="T25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 Años 8 Meses</v>
      </c>
      <c r="U25" t="s">
        <v>1195</v>
      </c>
      <c r="V25" s="265" t="s">
        <v>1196</v>
      </c>
      <c r="W25" t="s">
        <v>1197</v>
      </c>
      <c r="X25" s="42"/>
      <c r="Y25" s="42"/>
    </row>
    <row r="26" spans="1:25" x14ac:dyDescent="0.3">
      <c r="A26" s="266">
        <v>19</v>
      </c>
      <c r="B26" s="220" t="s">
        <v>934</v>
      </c>
      <c r="C26" s="40" t="s">
        <v>935</v>
      </c>
      <c r="D26" s="38" t="s">
        <v>859</v>
      </c>
      <c r="E26" s="44" t="s">
        <v>936</v>
      </c>
      <c r="G26" s="215" t="s">
        <v>937</v>
      </c>
      <c r="H26" s="86" t="str">
        <f>+IFERROR(VLOOKUP(Nómina_personal[[#This Row],[Nro.]],'Distributivo de trabajo'!A:F,6,0),"")</f>
        <v>LENGUA Y LITERATURA BACHILLERATO GENERAL UNIFICADO (EGB DE 8VO A 3 RO BGU)</v>
      </c>
      <c r="I26" s="221" t="s">
        <v>1127</v>
      </c>
      <c r="K26" s="222" t="s">
        <v>1131</v>
      </c>
      <c r="L26" s="44" t="s">
        <v>1129</v>
      </c>
      <c r="M26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6" s="38" t="s">
        <v>1139</v>
      </c>
      <c r="O26" s="46">
        <v>29089</v>
      </c>
      <c r="P26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44 Años 11 Meses</v>
      </c>
      <c r="Q26" s="39">
        <v>45215</v>
      </c>
      <c r="R26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0 Años 8 Meses</v>
      </c>
      <c r="S26" s="39">
        <v>45215</v>
      </c>
      <c r="T26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0 Años 8 Meses</v>
      </c>
      <c r="U26" t="s">
        <v>1198</v>
      </c>
      <c r="V26" s="265" t="s">
        <v>1199</v>
      </c>
      <c r="W26" t="s">
        <v>1200</v>
      </c>
      <c r="X26" s="42"/>
      <c r="Y26" s="42"/>
    </row>
    <row r="27" spans="1:25" x14ac:dyDescent="0.3">
      <c r="A27" s="266">
        <v>20</v>
      </c>
      <c r="B27" s="220" t="s">
        <v>938</v>
      </c>
      <c r="C27" s="40" t="s">
        <v>939</v>
      </c>
      <c r="D27" s="38" t="s">
        <v>859</v>
      </c>
      <c r="E27" s="44" t="s">
        <v>940</v>
      </c>
      <c r="G27" s="215" t="s">
        <v>941</v>
      </c>
      <c r="H27" s="86" t="str">
        <f>+IFERROR(VLOOKUP(Nómina_personal[[#This Row],[Nro.]],'Distributivo de trabajo'!A:F,6,0),"")</f>
        <v>INGLÉS</v>
      </c>
      <c r="I27" s="221" t="s">
        <v>1127</v>
      </c>
      <c r="K27" s="222" t="s">
        <v>1131</v>
      </c>
      <c r="L27" s="44" t="s">
        <v>1129</v>
      </c>
      <c r="M27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7" s="38" t="s">
        <v>1139</v>
      </c>
      <c r="O27" s="46">
        <v>26775</v>
      </c>
      <c r="P27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51 Años 3 Meses</v>
      </c>
      <c r="Q27" s="39">
        <v>36069</v>
      </c>
      <c r="R27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25 Años 9 Meses</v>
      </c>
      <c r="S27" s="39">
        <v>41649</v>
      </c>
      <c r="T27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10 Años 6 Meses</v>
      </c>
      <c r="U27" t="s">
        <v>1201</v>
      </c>
      <c r="V27" s="265">
        <v>984401363</v>
      </c>
      <c r="W27" t="s">
        <v>1202</v>
      </c>
      <c r="X27" s="42"/>
      <c r="Y27" s="42"/>
    </row>
    <row r="28" spans="1:25" x14ac:dyDescent="0.3">
      <c r="A28" s="225">
        <v>21</v>
      </c>
      <c r="B28" s="220" t="s">
        <v>942</v>
      </c>
      <c r="C28" s="40" t="s">
        <v>943</v>
      </c>
      <c r="D28" s="38" t="s">
        <v>883</v>
      </c>
      <c r="E28" s="44" t="s">
        <v>944</v>
      </c>
      <c r="F28" s="1" t="s">
        <v>945</v>
      </c>
      <c r="G28" s="215" t="s">
        <v>946</v>
      </c>
      <c r="H28" s="86" t="str">
        <f>+IFERROR(VLOOKUP(Nómina_personal[[#This Row],[Nro.]],'Distributivo de trabajo'!A:F,6,0),"")</f>
        <v>EDUCACIÓN INICIAL</v>
      </c>
      <c r="I28" s="221" t="s">
        <v>1127</v>
      </c>
      <c r="K28" s="222" t="s">
        <v>1131</v>
      </c>
      <c r="L28" s="44" t="s">
        <v>1129</v>
      </c>
      <c r="M28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8" s="38" t="s">
        <v>1139</v>
      </c>
      <c r="O28" s="46">
        <v>28628</v>
      </c>
      <c r="P28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46 Años 2 Meses</v>
      </c>
      <c r="Q28" s="39">
        <v>42278</v>
      </c>
      <c r="R28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8 Años 9 Meses</v>
      </c>
      <c r="S28" s="39">
        <v>42417</v>
      </c>
      <c r="T28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8 Años 4 Meses</v>
      </c>
      <c r="U28" t="s">
        <v>1203</v>
      </c>
      <c r="V28" s="265" t="s">
        <v>1204</v>
      </c>
      <c r="W28" t="s">
        <v>1205</v>
      </c>
      <c r="X28" s="42"/>
      <c r="Y28" s="42"/>
    </row>
    <row r="29" spans="1:25" x14ac:dyDescent="0.3">
      <c r="A29" s="225">
        <v>22</v>
      </c>
      <c r="B29" s="220" t="s">
        <v>947</v>
      </c>
      <c r="C29" s="40" t="s">
        <v>948</v>
      </c>
      <c r="D29" s="38" t="s">
        <v>883</v>
      </c>
      <c r="E29" s="44" t="s">
        <v>944</v>
      </c>
      <c r="F29" s="1" t="s">
        <v>949</v>
      </c>
      <c r="G29" s="215" t="s">
        <v>950</v>
      </c>
      <c r="H29" s="86" t="str">
        <f>+IFERROR(VLOOKUP(Nómina_personal[[#This Row],[Nro.]],'Distributivo de trabajo'!A:F,6,0),"")</f>
        <v>EDUCACIÓN INICIAL</v>
      </c>
      <c r="I29" s="221" t="s">
        <v>1127</v>
      </c>
      <c r="K29" s="222" t="s">
        <v>1128</v>
      </c>
      <c r="L29" s="44" t="s">
        <v>1129</v>
      </c>
      <c r="M29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29" s="38" t="s">
        <v>1139</v>
      </c>
      <c r="O29" s="46">
        <v>31017</v>
      </c>
      <c r="P29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39 Años 7 Meses</v>
      </c>
      <c r="Q29" s="39">
        <v>41821</v>
      </c>
      <c r="R29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10 Años 0 Meses</v>
      </c>
      <c r="S29" s="39">
        <v>41835</v>
      </c>
      <c r="T29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9 Años 11 Meses</v>
      </c>
      <c r="U29" t="s">
        <v>1206</v>
      </c>
      <c r="V29" s="265" t="s">
        <v>1207</v>
      </c>
      <c r="W29" t="s">
        <v>1208</v>
      </c>
      <c r="X29" s="42"/>
      <c r="Y29" s="42"/>
    </row>
    <row r="30" spans="1:25" x14ac:dyDescent="0.3">
      <c r="A30" s="225">
        <v>23</v>
      </c>
      <c r="B30" s="220" t="s">
        <v>951</v>
      </c>
      <c r="C30" s="40" t="s">
        <v>952</v>
      </c>
      <c r="D30" s="38" t="s">
        <v>859</v>
      </c>
      <c r="E30" s="44" t="s">
        <v>953</v>
      </c>
      <c r="G30" s="215" t="s">
        <v>954</v>
      </c>
      <c r="H30" s="86" t="str">
        <f>+IFERROR(VLOOKUP(Nómina_personal[[#This Row],[Nro.]],'Distributivo de trabajo'!A:F,6,0),"")</f>
        <v>MATEMÁTICA EDUCACIÓN GENERAL BÁSICA (EGB DE 8VO A 3 RO BGU)</v>
      </c>
      <c r="I30" s="221" t="s">
        <v>1127</v>
      </c>
      <c r="K30" s="222" t="s">
        <v>1130</v>
      </c>
      <c r="L30" s="44" t="s">
        <v>1129</v>
      </c>
      <c r="M30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0" s="38" t="s">
        <v>1139</v>
      </c>
      <c r="O30" s="46">
        <v>32794</v>
      </c>
      <c r="P30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34 Años 9 Meses</v>
      </c>
      <c r="Q30" s="39">
        <v>44276</v>
      </c>
      <c r="R30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3 Años 3 Meses</v>
      </c>
      <c r="S30" s="39">
        <v>45007</v>
      </c>
      <c r="T30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 Años 3 Meses</v>
      </c>
      <c r="U30" t="s">
        <v>1201</v>
      </c>
      <c r="V30" s="265">
        <v>983229299</v>
      </c>
      <c r="W30" t="s">
        <v>1209</v>
      </c>
      <c r="X30" s="42"/>
      <c r="Y30" s="42"/>
    </row>
    <row r="31" spans="1:25" x14ac:dyDescent="0.3">
      <c r="A31" s="225">
        <v>24</v>
      </c>
      <c r="B31" s="220" t="s">
        <v>955</v>
      </c>
      <c r="C31" s="40" t="s">
        <v>956</v>
      </c>
      <c r="D31" s="38" t="s">
        <v>883</v>
      </c>
      <c r="E31" s="44" t="s">
        <v>957</v>
      </c>
      <c r="F31" s="1" t="s">
        <v>958</v>
      </c>
      <c r="G31" s="215" t="s">
        <v>959</v>
      </c>
      <c r="H31" s="86" t="str">
        <f>+IFERROR(VLOOKUP(Nómina_personal[[#This Row],[Nro.]],'Distributivo de trabajo'!A:F,6,0),"")</f>
        <v>FIP_INFORMÁTICA</v>
      </c>
      <c r="I31" s="221" t="s">
        <v>1127</v>
      </c>
      <c r="K31" s="222" t="s">
        <v>1128</v>
      </c>
      <c r="L31" s="44" t="s">
        <v>1129</v>
      </c>
      <c r="M31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1" s="38" t="s">
        <v>1139</v>
      </c>
      <c r="O31" s="46">
        <v>27638</v>
      </c>
      <c r="P31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48 Años 10 Meses</v>
      </c>
      <c r="Q31" s="39">
        <v>36052</v>
      </c>
      <c r="R31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25 Años 10 Meses</v>
      </c>
      <c r="S31" s="39">
        <v>41653</v>
      </c>
      <c r="T31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10 Años 5 Meses</v>
      </c>
      <c r="U31" t="s">
        <v>1210</v>
      </c>
      <c r="V31" s="265" t="s">
        <v>1211</v>
      </c>
      <c r="W31" t="s">
        <v>1212</v>
      </c>
      <c r="X31" s="42"/>
      <c r="Y31" s="42"/>
    </row>
    <row r="32" spans="1:25" x14ac:dyDescent="0.3">
      <c r="A32" s="225">
        <v>25</v>
      </c>
      <c r="B32" s="220" t="s">
        <v>960</v>
      </c>
      <c r="C32" s="40" t="s">
        <v>961</v>
      </c>
      <c r="D32" s="38" t="s">
        <v>859</v>
      </c>
      <c r="E32" s="44" t="s">
        <v>962</v>
      </c>
      <c r="G32" s="215" t="s">
        <v>963</v>
      </c>
      <c r="H32" s="86" t="str">
        <f>+IFERROR(VLOOKUP(Nómina_personal[[#This Row],[Nro.]],'Distributivo de trabajo'!A:F,6,0),"")</f>
        <v>EDUCACIÓN INICIAL</v>
      </c>
      <c r="I32" s="221" t="s">
        <v>1127</v>
      </c>
      <c r="K32" s="222" t="s">
        <v>1128</v>
      </c>
      <c r="L32" s="44" t="s">
        <v>1129</v>
      </c>
      <c r="M32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2" s="38" t="s">
        <v>1139</v>
      </c>
      <c r="O32" s="46">
        <v>31372</v>
      </c>
      <c r="P32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38 Años 7 Meses</v>
      </c>
      <c r="Q32" s="39">
        <v>42979</v>
      </c>
      <c r="R32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6 Años 10 Meses</v>
      </c>
      <c r="S32" s="39">
        <v>42976</v>
      </c>
      <c r="T32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10 Meses</v>
      </c>
      <c r="U32" t="s">
        <v>1213</v>
      </c>
      <c r="V32" s="265" t="s">
        <v>1214</v>
      </c>
      <c r="W32" t="s">
        <v>1215</v>
      </c>
      <c r="X32" s="42"/>
      <c r="Y32" s="42"/>
    </row>
    <row r="33" spans="1:25" x14ac:dyDescent="0.3">
      <c r="A33" s="225">
        <v>26</v>
      </c>
      <c r="B33" s="220" t="s">
        <v>964</v>
      </c>
      <c r="C33" s="40" t="s">
        <v>965</v>
      </c>
      <c r="D33" s="38" t="s">
        <v>883</v>
      </c>
      <c r="E33" s="44" t="s">
        <v>966</v>
      </c>
      <c r="F33" s="1" t="s">
        <v>967</v>
      </c>
      <c r="G33" s="215" t="s">
        <v>968</v>
      </c>
      <c r="H33" s="86" t="str">
        <f>+IFERROR(VLOOKUP(Nómina_personal[[#This Row],[Nro.]],'Distributivo de trabajo'!A:F,6,0),"")</f>
        <v>LENGUA Y LITERATURA BACHILLERATO GENERAL UNIFICADO (EGB DE 8VO A 3 RO BGU)</v>
      </c>
      <c r="I33" s="221" t="s">
        <v>1127</v>
      </c>
      <c r="K33" s="222" t="s">
        <v>1128</v>
      </c>
      <c r="L33" s="44" t="s">
        <v>1129</v>
      </c>
      <c r="M33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3" s="38" t="s">
        <v>1139</v>
      </c>
      <c r="O33" s="46">
        <v>25992</v>
      </c>
      <c r="P33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53 Años 4 Meses</v>
      </c>
      <c r="Q33" s="39">
        <v>35794</v>
      </c>
      <c r="R33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26 Años 6 Meses</v>
      </c>
      <c r="S33" s="39">
        <v>42629</v>
      </c>
      <c r="T33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7 Años 9 Meses</v>
      </c>
      <c r="U33" t="s">
        <v>1216</v>
      </c>
      <c r="V33" s="265" t="s">
        <v>1217</v>
      </c>
      <c r="W33" t="s">
        <v>1218</v>
      </c>
      <c r="X33" s="42"/>
      <c r="Y33" s="42"/>
    </row>
    <row r="34" spans="1:25" x14ac:dyDescent="0.3">
      <c r="A34" s="225">
        <v>27</v>
      </c>
      <c r="B34" s="220" t="s">
        <v>969</v>
      </c>
      <c r="C34" s="40" t="s">
        <v>970</v>
      </c>
      <c r="D34" s="38" t="s">
        <v>859</v>
      </c>
      <c r="E34" s="44" t="s">
        <v>906</v>
      </c>
      <c r="G34" s="215" t="s">
        <v>971</v>
      </c>
      <c r="H34" s="86" t="str">
        <f>+IFERROR(VLOOKUP(Nómina_personal[[#This Row],[Nro.]],'Distributivo de trabajo'!A:F,6,0),"")</f>
        <v>EDUCACIÓN FÍSICA 2º EGB A BGU</v>
      </c>
      <c r="I34" s="221" t="s">
        <v>1127</v>
      </c>
      <c r="K34" s="222" t="s">
        <v>1128</v>
      </c>
      <c r="L34" s="44" t="s">
        <v>1129</v>
      </c>
      <c r="M34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4" s="38" t="s">
        <v>1141</v>
      </c>
      <c r="O34" s="46">
        <v>28946</v>
      </c>
      <c r="P34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45 Años 3 Meses</v>
      </c>
      <c r="Q34" s="39">
        <v>40057</v>
      </c>
      <c r="R34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14 Años 10 Meses</v>
      </c>
      <c r="S34" s="39">
        <v>41456</v>
      </c>
      <c r="T34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11 Años 0 Meses</v>
      </c>
      <c r="U34" t="s">
        <v>1219</v>
      </c>
      <c r="V34" s="265" t="s">
        <v>1220</v>
      </c>
      <c r="W34" t="s">
        <v>1221</v>
      </c>
      <c r="X34" s="42"/>
      <c r="Y34" s="42"/>
    </row>
    <row r="35" spans="1:25" x14ac:dyDescent="0.3">
      <c r="A35" s="225">
        <v>28</v>
      </c>
      <c r="B35" s="220" t="s">
        <v>972</v>
      </c>
      <c r="C35" s="40" t="s">
        <v>973</v>
      </c>
      <c r="D35" s="38" t="s">
        <v>883</v>
      </c>
      <c r="E35" s="44" t="s">
        <v>944</v>
      </c>
      <c r="F35" s="1" t="s">
        <v>974</v>
      </c>
      <c r="G35" s="215" t="s">
        <v>975</v>
      </c>
      <c r="H35" s="86" t="str">
        <f>+IFERROR(VLOOKUP(Nómina_personal[[#This Row],[Nro.]],'Distributivo de trabajo'!A:F,6,0),"")</f>
        <v>EDUCACIÓN INICIAL</v>
      </c>
      <c r="I35" s="221" t="s">
        <v>1127</v>
      </c>
      <c r="K35" s="222" t="s">
        <v>1128</v>
      </c>
      <c r="L35" s="44" t="s">
        <v>1129</v>
      </c>
      <c r="M35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5" s="38" t="s">
        <v>1139</v>
      </c>
      <c r="O35" s="46">
        <v>29414</v>
      </c>
      <c r="P35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44 Años 0 Meses</v>
      </c>
      <c r="Q35" s="39">
        <v>41704</v>
      </c>
      <c r="R35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10 Años 4 Meses</v>
      </c>
      <c r="S35" s="39">
        <v>41704</v>
      </c>
      <c r="T35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10 Años 4 Meses</v>
      </c>
      <c r="U35" t="s">
        <v>1222</v>
      </c>
      <c r="V35" s="265" t="s">
        <v>1223</v>
      </c>
      <c r="W35" t="s">
        <v>1224</v>
      </c>
      <c r="X35" s="42"/>
      <c r="Y35" s="42"/>
    </row>
    <row r="36" spans="1:25" x14ac:dyDescent="0.3">
      <c r="A36" s="225">
        <v>29</v>
      </c>
      <c r="B36" s="220" t="s">
        <v>976</v>
      </c>
      <c r="C36" s="40" t="s">
        <v>977</v>
      </c>
      <c r="D36" s="38" t="s">
        <v>859</v>
      </c>
      <c r="E36" s="44" t="s">
        <v>978</v>
      </c>
      <c r="G36" s="215" t="s">
        <v>979</v>
      </c>
      <c r="H36" s="86" t="str">
        <f>+IFERROR(VLOOKUP(Nómina_personal[[#This Row],[Nro.]],'Distributivo de trabajo'!A:F,6,0),"")</f>
        <v>EDUCACIÓN GENERAL BÁSICA (EGB) DE 2DO A 7MO</v>
      </c>
      <c r="I36" s="221" t="s">
        <v>1127</v>
      </c>
      <c r="K36" s="222" t="s">
        <v>1131</v>
      </c>
      <c r="L36" s="44" t="s">
        <v>1129</v>
      </c>
      <c r="M36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6" s="38" t="s">
        <v>1139</v>
      </c>
      <c r="O36" s="46">
        <v>31874</v>
      </c>
      <c r="P36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37 Años 3 Meses</v>
      </c>
      <c r="Q36" s="39">
        <v>42248</v>
      </c>
      <c r="R36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8 Años 10 Meses</v>
      </c>
      <c r="S36" s="39">
        <v>42248</v>
      </c>
      <c r="T36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8 Años 10 Meses</v>
      </c>
      <c r="U36" t="s">
        <v>1225</v>
      </c>
      <c r="V36" s="265" t="s">
        <v>1226</v>
      </c>
      <c r="W36" t="s">
        <v>1227</v>
      </c>
      <c r="X36" s="42"/>
      <c r="Y36" s="42"/>
    </row>
    <row r="37" spans="1:25" x14ac:dyDescent="0.3">
      <c r="A37" s="225">
        <v>30</v>
      </c>
      <c r="B37" s="220" t="s">
        <v>980</v>
      </c>
      <c r="C37" s="40" t="s">
        <v>981</v>
      </c>
      <c r="D37" s="38" t="s">
        <v>859</v>
      </c>
      <c r="E37" s="44" t="s">
        <v>982</v>
      </c>
      <c r="G37" s="215" t="s">
        <v>950</v>
      </c>
      <c r="H37" s="86" t="str">
        <f>+IFERROR(VLOOKUP(Nómina_personal[[#This Row],[Nro.]],'Distributivo de trabajo'!A:F,6,0),"")</f>
        <v>EDUCACIÓN INICIAL</v>
      </c>
      <c r="I37" s="221" t="s">
        <v>1127</v>
      </c>
      <c r="K37" s="222" t="s">
        <v>1128</v>
      </c>
      <c r="L37" s="44" t="s">
        <v>1129</v>
      </c>
      <c r="M37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7" s="38" t="s">
        <v>1139</v>
      </c>
      <c r="O37" s="46">
        <v>31697</v>
      </c>
      <c r="P37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37 Años 9 Meses</v>
      </c>
      <c r="Q37" s="39">
        <v>41821</v>
      </c>
      <c r="R37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10 Años 0 Meses</v>
      </c>
      <c r="S37" s="39">
        <v>41821</v>
      </c>
      <c r="T37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10 Años 0 Meses</v>
      </c>
      <c r="U37" t="s">
        <v>1228</v>
      </c>
      <c r="V37" s="265" t="s">
        <v>1229</v>
      </c>
      <c r="W37" t="s">
        <v>1230</v>
      </c>
      <c r="X37" s="42"/>
      <c r="Y37" s="42"/>
    </row>
    <row r="38" spans="1:25" x14ac:dyDescent="0.3">
      <c r="A38" s="225">
        <v>31</v>
      </c>
      <c r="B38" s="220" t="s">
        <v>983</v>
      </c>
      <c r="C38" s="40" t="s">
        <v>984</v>
      </c>
      <c r="D38" s="38" t="s">
        <v>883</v>
      </c>
      <c r="E38" s="44" t="s">
        <v>985</v>
      </c>
      <c r="F38" s="1" t="s">
        <v>986</v>
      </c>
      <c r="G38" s="215" t="s">
        <v>987</v>
      </c>
      <c r="H38" s="86" t="str">
        <f>+IFERROR(VLOOKUP(Nómina_personal[[#This Row],[Nro.]],'Distributivo de trabajo'!A:F,6,0),"")</f>
        <v>EDUCACIÓN ARTÍSTICA Y ESTÉTICA 2º EGB A BGU</v>
      </c>
      <c r="I38" s="221" t="s">
        <v>1127</v>
      </c>
      <c r="K38" s="222" t="s">
        <v>1128</v>
      </c>
      <c r="L38" s="44" t="s">
        <v>1129</v>
      </c>
      <c r="M38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8" s="38" t="s">
        <v>1142</v>
      </c>
      <c r="O38" s="46">
        <v>25724</v>
      </c>
      <c r="P38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54 Años 1 Meses</v>
      </c>
      <c r="Q38" s="39">
        <v>34704</v>
      </c>
      <c r="R38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29 Años 6 Meses</v>
      </c>
      <c r="S38" s="39">
        <v>41185</v>
      </c>
      <c r="T38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11 Años 9 Meses</v>
      </c>
      <c r="U38" t="s">
        <v>1231</v>
      </c>
      <c r="V38" s="265" t="s">
        <v>1232</v>
      </c>
      <c r="W38" t="s">
        <v>1233</v>
      </c>
      <c r="X38" s="42"/>
      <c r="Y38" s="42"/>
    </row>
    <row r="39" spans="1:25" x14ac:dyDescent="0.3">
      <c r="A39" s="225">
        <v>32</v>
      </c>
      <c r="B39" s="220" t="s">
        <v>988</v>
      </c>
      <c r="C39" s="40" t="s">
        <v>989</v>
      </c>
      <c r="D39" s="38" t="s">
        <v>859</v>
      </c>
      <c r="E39" s="44" t="s">
        <v>990</v>
      </c>
      <c r="G39" s="215" t="s">
        <v>991</v>
      </c>
      <c r="H39" s="86" t="str">
        <f>+IFERROR(VLOOKUP(Nómina_personal[[#This Row],[Nro.]],'Distributivo de trabajo'!A:F,6,0),"")</f>
        <v>CIENCIAS NATURALES EDUCACIÓN GENERAL BÁSICA (EGB DE 8VO A 10MO)</v>
      </c>
      <c r="I39" s="221" t="s">
        <v>1127</v>
      </c>
      <c r="K39" s="222" t="s">
        <v>1128</v>
      </c>
      <c r="L39" s="44" t="s">
        <v>1129</v>
      </c>
      <c r="M39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39" s="38" t="s">
        <v>1139</v>
      </c>
      <c r="O39" s="46">
        <v>29220</v>
      </c>
      <c r="P39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44 Años 6 Meses</v>
      </c>
      <c r="Q39" s="39">
        <v>40052</v>
      </c>
      <c r="R39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14 Años 10 Meses</v>
      </c>
      <c r="S39" s="39">
        <v>42979</v>
      </c>
      <c r="T39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10 Meses</v>
      </c>
      <c r="U39" t="s">
        <v>1234</v>
      </c>
      <c r="V39" s="265" t="s">
        <v>1235</v>
      </c>
      <c r="W39" t="s">
        <v>1236</v>
      </c>
      <c r="X39" s="42"/>
      <c r="Y39" s="42"/>
    </row>
    <row r="40" spans="1:25" x14ac:dyDescent="0.3">
      <c r="A40" s="225">
        <v>33</v>
      </c>
      <c r="B40" s="220" t="s">
        <v>992</v>
      </c>
      <c r="C40" s="40" t="s">
        <v>993</v>
      </c>
      <c r="D40" s="38" t="s">
        <v>859</v>
      </c>
      <c r="E40" s="44" t="s">
        <v>994</v>
      </c>
      <c r="G40" s="215" t="s">
        <v>995</v>
      </c>
      <c r="H40" s="86" t="str">
        <f>+IFERROR(VLOOKUP(Nómina_personal[[#This Row],[Nro.]],'Distributivo de trabajo'!A:F,6,0),"")</f>
        <v>FIP_INFORMÁTICA</v>
      </c>
      <c r="I40" s="221" t="s">
        <v>1132</v>
      </c>
      <c r="J40" t="s">
        <v>1133</v>
      </c>
      <c r="K40" s="222" t="s">
        <v>1128</v>
      </c>
      <c r="L40" s="44" t="s">
        <v>1129</v>
      </c>
      <c r="M40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0" s="38" t="s">
        <v>1139</v>
      </c>
      <c r="O40" s="46">
        <v>33803</v>
      </c>
      <c r="P40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32 Años 0 Meses</v>
      </c>
      <c r="Q40" s="39">
        <v>44501</v>
      </c>
      <c r="R40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 Años 8 Meses</v>
      </c>
      <c r="S40" s="39">
        <v>44501</v>
      </c>
      <c r="T40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8 Meses</v>
      </c>
      <c r="U40" t="s">
        <v>1237</v>
      </c>
      <c r="V40" s="265" t="s">
        <v>1238</v>
      </c>
      <c r="W40" t="s">
        <v>1239</v>
      </c>
      <c r="X40" s="42"/>
      <c r="Y40" s="42"/>
    </row>
    <row r="41" spans="1:25" x14ac:dyDescent="0.3">
      <c r="A41" s="225">
        <v>34</v>
      </c>
      <c r="B41" s="220" t="s">
        <v>996</v>
      </c>
      <c r="C41" s="40" t="s">
        <v>997</v>
      </c>
      <c r="D41" s="38" t="s">
        <v>859</v>
      </c>
      <c r="E41" s="44" t="s">
        <v>915</v>
      </c>
      <c r="G41" s="215" t="s">
        <v>880</v>
      </c>
      <c r="H41" s="86" t="str">
        <f>+IFERROR(VLOOKUP(Nómina_personal[[#This Row],[Nro.]],'Distributivo de trabajo'!A:F,6,0),"")</f>
        <v>EDUCACIÓN GENERAL BÁSICA (EGB) DE 2DO A 7MO</v>
      </c>
      <c r="I41" s="221" t="s">
        <v>1127</v>
      </c>
      <c r="K41" s="222" t="s">
        <v>1131</v>
      </c>
      <c r="L41" s="44" t="s">
        <v>1129</v>
      </c>
      <c r="M41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1" s="38" t="s">
        <v>1139</v>
      </c>
      <c r="O41" s="46">
        <v>32780</v>
      </c>
      <c r="P41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34 Años 9 Meses</v>
      </c>
      <c r="Q41" s="39">
        <v>42527</v>
      </c>
      <c r="R41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8 Años 1 Meses</v>
      </c>
      <c r="S41" s="39">
        <v>43107</v>
      </c>
      <c r="T41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6 Meses</v>
      </c>
      <c r="U41" t="s">
        <v>1240</v>
      </c>
      <c r="V41" s="265" t="s">
        <v>1241</v>
      </c>
      <c r="W41" t="s">
        <v>1242</v>
      </c>
      <c r="X41" s="42"/>
      <c r="Y41" s="42"/>
    </row>
    <row r="42" spans="1:25" x14ac:dyDescent="0.3">
      <c r="A42" s="225">
        <v>35</v>
      </c>
      <c r="B42" s="220" t="s">
        <v>998</v>
      </c>
      <c r="C42" s="40" t="s">
        <v>999</v>
      </c>
      <c r="D42" s="38" t="s">
        <v>859</v>
      </c>
      <c r="E42" s="44" t="s">
        <v>1000</v>
      </c>
      <c r="G42" s="215" t="s">
        <v>1001</v>
      </c>
      <c r="H42" s="86" t="str">
        <f>+IFERROR(VLOOKUP(Nómina_personal[[#This Row],[Nro.]],'Distributivo de trabajo'!A:F,6,0),"")</f>
        <v>INGLÉS</v>
      </c>
      <c r="I42" s="221" t="s">
        <v>1127</v>
      </c>
      <c r="K42" s="222" t="s">
        <v>1131</v>
      </c>
      <c r="L42" s="44" t="s">
        <v>1129</v>
      </c>
      <c r="M42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2" s="38" t="s">
        <v>1139</v>
      </c>
      <c r="O42" s="46">
        <v>28242</v>
      </c>
      <c r="P42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47 Años 2 Meses</v>
      </c>
      <c r="Q42" s="39">
        <v>37530</v>
      </c>
      <c r="R42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21 Años 9 Meses</v>
      </c>
      <c r="S42" s="39">
        <v>41640</v>
      </c>
      <c r="T42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10 Años 6 Meses</v>
      </c>
      <c r="U42" t="s">
        <v>1243</v>
      </c>
      <c r="V42" s="265" t="s">
        <v>1244</v>
      </c>
      <c r="W42" t="s">
        <v>1245</v>
      </c>
      <c r="X42" s="42"/>
      <c r="Y42" s="42"/>
    </row>
    <row r="43" spans="1:25" x14ac:dyDescent="0.3">
      <c r="A43" s="225">
        <v>36</v>
      </c>
      <c r="B43" s="220" t="s">
        <v>1002</v>
      </c>
      <c r="C43" s="40" t="s">
        <v>1003</v>
      </c>
      <c r="D43" s="38" t="s">
        <v>859</v>
      </c>
      <c r="E43" s="44" t="s">
        <v>1004</v>
      </c>
      <c r="G43" s="215" t="s">
        <v>1005</v>
      </c>
      <c r="H43" s="86" t="str">
        <f>+IFERROR(VLOOKUP(Nómina_personal[[#This Row],[Nro.]],'Distributivo de trabajo'!A:F,6,0),"")</f>
        <v>EDUCACIÓN GENERAL BÁSICA (EGB) DE 2DO A 7MO</v>
      </c>
      <c r="I43" s="221" t="s">
        <v>1127</v>
      </c>
      <c r="K43" s="222" t="s">
        <v>1128</v>
      </c>
      <c r="L43" s="44" t="s">
        <v>1129</v>
      </c>
      <c r="M43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3" s="38" t="s">
        <v>1139</v>
      </c>
      <c r="O43" s="46">
        <v>25464</v>
      </c>
      <c r="P43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54 Años 10 Meses</v>
      </c>
      <c r="Q43" s="39">
        <v>32997</v>
      </c>
      <c r="R43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34 Años 2 Meses</v>
      </c>
      <c r="S43" s="39">
        <v>42263</v>
      </c>
      <c r="T43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8 Años 9 Meses</v>
      </c>
      <c r="U43" t="s">
        <v>1246</v>
      </c>
      <c r="V43" s="265" t="s">
        <v>1247</v>
      </c>
      <c r="W43" t="s">
        <v>1248</v>
      </c>
      <c r="X43" s="42"/>
      <c r="Y43" s="42"/>
    </row>
    <row r="44" spans="1:25" x14ac:dyDescent="0.3">
      <c r="A44" s="225">
        <v>37</v>
      </c>
      <c r="B44" s="220" t="s">
        <v>1006</v>
      </c>
      <c r="C44" s="40" t="s">
        <v>1007</v>
      </c>
      <c r="D44" s="38" t="s">
        <v>859</v>
      </c>
      <c r="E44" s="44" t="s">
        <v>1008</v>
      </c>
      <c r="G44" s="215" t="s">
        <v>1009</v>
      </c>
      <c r="H44" s="86" t="str">
        <f>+IFERROR(VLOOKUP(Nómina_personal[[#This Row],[Nro.]],'Distributivo de trabajo'!A:F,6,0),"")</f>
        <v>EDUCACIÓN GENERAL BÁSICA (EGB) DE 2DO A 7MO</v>
      </c>
      <c r="I44" s="221" t="s">
        <v>1127</v>
      </c>
      <c r="K44" s="222" t="s">
        <v>1128</v>
      </c>
      <c r="L44" s="44" t="s">
        <v>1129</v>
      </c>
      <c r="M44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4" s="38" t="s">
        <v>1139</v>
      </c>
      <c r="O44" s="46">
        <v>26331</v>
      </c>
      <c r="P44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52 Años 5 Meses</v>
      </c>
      <c r="Q44" s="39">
        <v>38058</v>
      </c>
      <c r="R44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20 Años 4 Meses</v>
      </c>
      <c r="S44" s="39">
        <v>44501</v>
      </c>
      <c r="T44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8 Meses</v>
      </c>
      <c r="U44" t="s">
        <v>1249</v>
      </c>
      <c r="V44" s="265">
        <v>991997343</v>
      </c>
      <c r="W44" t="s">
        <v>1250</v>
      </c>
      <c r="X44" s="42"/>
      <c r="Y44" s="42"/>
    </row>
    <row r="45" spans="1:25" x14ac:dyDescent="0.3">
      <c r="A45" s="225">
        <v>38</v>
      </c>
      <c r="B45" s="220" t="s">
        <v>1010</v>
      </c>
      <c r="C45" s="40" t="s">
        <v>1011</v>
      </c>
      <c r="D45" s="38" t="s">
        <v>859</v>
      </c>
      <c r="E45" s="44" t="s">
        <v>1012</v>
      </c>
      <c r="G45" s="215" t="s">
        <v>880</v>
      </c>
      <c r="H45" s="86" t="str">
        <f>+IFERROR(VLOOKUP(Nómina_personal[[#This Row],[Nro.]],'Distributivo de trabajo'!A:F,6,0),"")</f>
        <v>EDUCACIÓN GENERAL BÁSICA (EGB) DE 2DO A 7MO</v>
      </c>
      <c r="I45" s="221" t="s">
        <v>1127</v>
      </c>
      <c r="K45" s="222" t="s">
        <v>1131</v>
      </c>
      <c r="L45" s="44" t="s">
        <v>1129</v>
      </c>
      <c r="M45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5" s="38" t="s">
        <v>1143</v>
      </c>
      <c r="O45" s="46">
        <v>30794</v>
      </c>
      <c r="P45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40 Años 2 Meses</v>
      </c>
      <c r="Q45" s="39">
        <v>38973</v>
      </c>
      <c r="R45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17 Años 10 Meses</v>
      </c>
      <c r="S45" s="39">
        <v>44521</v>
      </c>
      <c r="T45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7 Meses</v>
      </c>
      <c r="U45" t="s">
        <v>1251</v>
      </c>
      <c r="V45" s="265">
        <v>984898949</v>
      </c>
      <c r="W45" t="s">
        <v>1252</v>
      </c>
      <c r="X45" s="42"/>
      <c r="Y45" s="42"/>
    </row>
    <row r="46" spans="1:25" x14ac:dyDescent="0.3">
      <c r="A46" s="225">
        <v>39</v>
      </c>
      <c r="B46" s="220" t="s">
        <v>1013</v>
      </c>
      <c r="C46" s="40" t="s">
        <v>1014</v>
      </c>
      <c r="D46" s="38" t="s">
        <v>859</v>
      </c>
      <c r="E46" s="44" t="s">
        <v>1015</v>
      </c>
      <c r="G46" s="215" t="s">
        <v>1375</v>
      </c>
      <c r="H46" s="86" t="str">
        <f>+IFERROR(VLOOKUP(Nómina_personal[[#This Row],[Nro.]],'Distributivo de trabajo'!A:F,6,0),"")</f>
        <v>BIOLOGÍA BACHILLERATO GENERAL UNIFICADO (BGU)</v>
      </c>
      <c r="I46" s="221" t="s">
        <v>1127</v>
      </c>
      <c r="K46" s="222" t="s">
        <v>1128</v>
      </c>
      <c r="L46" s="44" t="s">
        <v>292</v>
      </c>
      <c r="M46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Directivo</v>
      </c>
      <c r="N46" s="38" t="s">
        <v>1139</v>
      </c>
      <c r="O46" s="46">
        <v>31618</v>
      </c>
      <c r="P46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37 Años 11 Meses</v>
      </c>
      <c r="Q46" s="39">
        <v>42705</v>
      </c>
      <c r="R46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7 Años 7 Meses</v>
      </c>
      <c r="S46" s="39">
        <v>44075</v>
      </c>
      <c r="T46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3 Años 10 Meses</v>
      </c>
      <c r="U46" t="s">
        <v>1253</v>
      </c>
      <c r="V46" s="265" t="s">
        <v>1254</v>
      </c>
      <c r="W46" t="s">
        <v>1255</v>
      </c>
      <c r="X46" s="42"/>
      <c r="Y46" s="42"/>
    </row>
    <row r="47" spans="1:25" x14ac:dyDescent="0.3">
      <c r="A47" s="225">
        <v>40</v>
      </c>
      <c r="B47" s="220" t="s">
        <v>1016</v>
      </c>
      <c r="C47" s="40" t="s">
        <v>1017</v>
      </c>
      <c r="D47" s="38" t="s">
        <v>859</v>
      </c>
      <c r="E47" s="44" t="s">
        <v>1018</v>
      </c>
      <c r="G47" s="215" t="s">
        <v>1019</v>
      </c>
      <c r="H47" s="86" t="str">
        <f>+IFERROR(VLOOKUP(Nómina_personal[[#This Row],[Nro.]],'Distributivo de trabajo'!A:F,6,0),"")</f>
        <v>EDUCACIÓN GENERAL BÁSICA (EGB) DE 2DO A 7MO</v>
      </c>
      <c r="I47" s="221" t="s">
        <v>1127</v>
      </c>
      <c r="K47" s="222" t="s">
        <v>1130</v>
      </c>
      <c r="L47" s="44" t="s">
        <v>1129</v>
      </c>
      <c r="M47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7" s="38" t="s">
        <v>1139</v>
      </c>
      <c r="O47" s="46">
        <v>34217</v>
      </c>
      <c r="P47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30 Años 10 Meses</v>
      </c>
      <c r="Q47" s="39">
        <v>41896</v>
      </c>
      <c r="R47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9 Años 9 Meses</v>
      </c>
      <c r="S47" s="39">
        <v>42689</v>
      </c>
      <c r="T47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7 Años 7 Meses</v>
      </c>
      <c r="U47" t="s">
        <v>1256</v>
      </c>
      <c r="V47" s="265" t="s">
        <v>1257</v>
      </c>
      <c r="W47" t="s">
        <v>1258</v>
      </c>
      <c r="X47" s="42"/>
      <c r="Y47" s="42"/>
    </row>
    <row r="48" spans="1:25" x14ac:dyDescent="0.3">
      <c r="A48" s="225">
        <v>41</v>
      </c>
      <c r="B48" s="220" t="s">
        <v>1020</v>
      </c>
      <c r="C48" s="40" t="s">
        <v>1021</v>
      </c>
      <c r="D48" s="38" t="s">
        <v>859</v>
      </c>
      <c r="E48" s="44" t="s">
        <v>1022</v>
      </c>
      <c r="G48" s="215" t="s">
        <v>880</v>
      </c>
      <c r="H48" s="86" t="str">
        <f>+IFERROR(VLOOKUP(Nómina_personal[[#This Row],[Nro.]],'Distributivo de trabajo'!A:F,6,0),"")</f>
        <v>EDUCACIÓN GENERAL BÁSICA (EGB) DE 2DO A 7MO</v>
      </c>
      <c r="I48" s="221" t="s">
        <v>1132</v>
      </c>
      <c r="J48" t="s">
        <v>1134</v>
      </c>
      <c r="K48" s="222" t="s">
        <v>1131</v>
      </c>
      <c r="L48" s="44" t="s">
        <v>1129</v>
      </c>
      <c r="M48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8" s="38" t="s">
        <v>1139</v>
      </c>
      <c r="O48" s="46">
        <v>31266</v>
      </c>
      <c r="P48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38 Años 11 Meses</v>
      </c>
      <c r="Q48" s="39">
        <v>43720</v>
      </c>
      <c r="R48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4 Años 9 Meses</v>
      </c>
      <c r="S48" s="39">
        <v>43720</v>
      </c>
      <c r="T48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4 Años 9 Meses</v>
      </c>
      <c r="U48" t="s">
        <v>1259</v>
      </c>
      <c r="V48" s="265">
        <v>958970634</v>
      </c>
      <c r="W48" t="s">
        <v>1260</v>
      </c>
      <c r="X48" s="42"/>
      <c r="Y48" s="42"/>
    </row>
    <row r="49" spans="1:25" x14ac:dyDescent="0.3">
      <c r="A49" s="225">
        <v>42</v>
      </c>
      <c r="B49" s="220" t="s">
        <v>1023</v>
      </c>
      <c r="C49" s="40" t="s">
        <v>1024</v>
      </c>
      <c r="D49" s="38" t="s">
        <v>859</v>
      </c>
      <c r="E49" s="44" t="s">
        <v>860</v>
      </c>
      <c r="G49" s="215" t="s">
        <v>880</v>
      </c>
      <c r="H49" s="86" t="str">
        <f>+IFERROR(VLOOKUP(Nómina_personal[[#This Row],[Nro.]],'Distributivo de trabajo'!A:F,6,0),"")</f>
        <v>EDUCACIÓN GENERAL BÁSICA (EGB) DE 2DO A 7MO</v>
      </c>
      <c r="I49" s="221" t="s">
        <v>1127</v>
      </c>
      <c r="K49" s="222" t="s">
        <v>1131</v>
      </c>
      <c r="L49" s="44" t="s">
        <v>1129</v>
      </c>
      <c r="M49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49" s="38" t="s">
        <v>1139</v>
      </c>
      <c r="O49" s="46">
        <v>33246</v>
      </c>
      <c r="P49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33 Años 6 Meses</v>
      </c>
      <c r="Q49" s="39">
        <v>42278</v>
      </c>
      <c r="R49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8 Años 9 Meses</v>
      </c>
      <c r="S49" s="39">
        <v>42278</v>
      </c>
      <c r="T49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8 Años 9 Meses</v>
      </c>
      <c r="U49" t="s">
        <v>1261</v>
      </c>
      <c r="V49" s="265" t="s">
        <v>1262</v>
      </c>
      <c r="W49" t="s">
        <v>1263</v>
      </c>
      <c r="X49" s="42"/>
      <c r="Y49" s="42"/>
    </row>
    <row r="50" spans="1:25" x14ac:dyDescent="0.3">
      <c r="A50" s="225">
        <v>43</v>
      </c>
      <c r="B50" s="220" t="s">
        <v>1025</v>
      </c>
      <c r="C50" s="40" t="s">
        <v>1026</v>
      </c>
      <c r="D50" s="38" t="s">
        <v>859</v>
      </c>
      <c r="E50" s="44" t="s">
        <v>1027</v>
      </c>
      <c r="G50" s="215" t="s">
        <v>1028</v>
      </c>
      <c r="H50" s="86" t="str">
        <f>+IFERROR(VLOOKUP(Nómina_personal[[#This Row],[Nro.]],'Distributivo de trabajo'!A:F,6,0),"")</f>
        <v>EDUCACIÓN FÍSICA 2º EGB A BGU</v>
      </c>
      <c r="I50" s="221" t="s">
        <v>1127</v>
      </c>
      <c r="K50" s="222" t="s">
        <v>1128</v>
      </c>
      <c r="L50" s="44" t="s">
        <v>1129</v>
      </c>
      <c r="M50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0" s="38" t="s">
        <v>1139</v>
      </c>
      <c r="O50" s="46">
        <v>30907</v>
      </c>
      <c r="P50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39 Años 11 Meses</v>
      </c>
      <c r="Q50" s="39">
        <v>41900</v>
      </c>
      <c r="R50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9 Años 9 Meses</v>
      </c>
      <c r="S50" s="39">
        <v>41900</v>
      </c>
      <c r="T50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9 Años 9 Meses</v>
      </c>
      <c r="U50" t="s">
        <v>1264</v>
      </c>
      <c r="V50" s="265" t="s">
        <v>1265</v>
      </c>
      <c r="W50" t="s">
        <v>1266</v>
      </c>
      <c r="X50" s="42"/>
      <c r="Y50" s="42"/>
    </row>
    <row r="51" spans="1:25" x14ac:dyDescent="0.3">
      <c r="A51" s="225">
        <v>44</v>
      </c>
      <c r="B51" s="220" t="s">
        <v>1029</v>
      </c>
      <c r="C51" s="40" t="s">
        <v>1030</v>
      </c>
      <c r="D51" s="38" t="s">
        <v>859</v>
      </c>
      <c r="E51" s="44" t="s">
        <v>1031</v>
      </c>
      <c r="G51" s="215" t="s">
        <v>1032</v>
      </c>
      <c r="H51" s="86" t="str">
        <f>+IFERROR(VLOOKUP(Nómina_personal[[#This Row],[Nro.]],'Distributivo de trabajo'!A:F,6,0),"")</f>
        <v>EDUCACIÓN GENERAL BÁSICA (EGB) DE 2DO A 7MO</v>
      </c>
      <c r="I51" s="221" t="s">
        <v>1127</v>
      </c>
      <c r="K51" s="222" t="s">
        <v>1128</v>
      </c>
      <c r="L51" s="44" t="s">
        <v>1129</v>
      </c>
      <c r="M51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1" s="38" t="s">
        <v>1139</v>
      </c>
      <c r="O51" s="46">
        <v>32318</v>
      </c>
      <c r="P51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36 Años 0 Meses</v>
      </c>
      <c r="Q51" s="39">
        <v>43139</v>
      </c>
      <c r="R51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6 Años 5 Meses</v>
      </c>
      <c r="S51" s="39">
        <v>44075</v>
      </c>
      <c r="T51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3 Años 10 Meses</v>
      </c>
      <c r="U51" t="s">
        <v>1267</v>
      </c>
      <c r="V51" s="265" t="s">
        <v>1268</v>
      </c>
      <c r="W51" t="s">
        <v>1269</v>
      </c>
      <c r="X51" s="42"/>
      <c r="Y51" s="42"/>
    </row>
    <row r="52" spans="1:25" x14ac:dyDescent="0.3">
      <c r="A52" s="225">
        <v>45</v>
      </c>
      <c r="B52" s="220" t="s">
        <v>1033</v>
      </c>
      <c r="C52" s="40" t="s">
        <v>1034</v>
      </c>
      <c r="D52" s="38" t="s">
        <v>883</v>
      </c>
      <c r="E52" s="44" t="s">
        <v>1035</v>
      </c>
      <c r="F52" s="1" t="s">
        <v>1036</v>
      </c>
      <c r="G52" s="215" t="s">
        <v>1374</v>
      </c>
      <c r="H52" s="86" t="str">
        <f>+IFERROR(VLOOKUP(Nómina_personal[[#This Row],[Nro.]],'Distributivo de trabajo'!A:F,6,0),"")</f>
        <v>LENGUA Y LITERATURA BACHILLERATO GENERAL UNIFICADO (EGB DE 8VO A 3 RO BGU)</v>
      </c>
      <c r="I52" s="221" t="s">
        <v>1127</v>
      </c>
      <c r="K52" s="222" t="s">
        <v>1128</v>
      </c>
      <c r="L52" s="44" t="s">
        <v>262</v>
      </c>
      <c r="M52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Directivo</v>
      </c>
      <c r="N52" s="38" t="s">
        <v>1144</v>
      </c>
      <c r="O52" s="46">
        <v>26674</v>
      </c>
      <c r="P52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51 Años 6 Meses</v>
      </c>
      <c r="Q52" s="39">
        <v>34485</v>
      </c>
      <c r="R52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30 Años 1 Meses</v>
      </c>
      <c r="S52" s="39">
        <v>36791</v>
      </c>
      <c r="T52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23 Años 9 Meses</v>
      </c>
      <c r="U52" t="s">
        <v>1270</v>
      </c>
      <c r="V52" s="265">
        <v>983884261</v>
      </c>
      <c r="W52" t="s">
        <v>1271</v>
      </c>
      <c r="X52" s="42"/>
      <c r="Y52" s="42"/>
    </row>
    <row r="53" spans="1:25" x14ac:dyDescent="0.3">
      <c r="A53" s="225">
        <v>46</v>
      </c>
      <c r="B53" s="220" t="s">
        <v>1037</v>
      </c>
      <c r="C53" s="40" t="s">
        <v>1038</v>
      </c>
      <c r="D53" s="38" t="s">
        <v>883</v>
      </c>
      <c r="E53" s="44" t="s">
        <v>1039</v>
      </c>
      <c r="F53" s="1" t="s">
        <v>1040</v>
      </c>
      <c r="G53" s="215" t="s">
        <v>1041</v>
      </c>
      <c r="H53" s="86" t="str">
        <f>+IFERROR(VLOOKUP(Nómina_personal[[#This Row],[Nro.]],'Distributivo de trabajo'!A:F,6,0),"")</f>
        <v>INGLÉS</v>
      </c>
      <c r="I53" s="221" t="s">
        <v>1127</v>
      </c>
      <c r="K53" s="222" t="s">
        <v>1130</v>
      </c>
      <c r="L53" s="44" t="s">
        <v>1129</v>
      </c>
      <c r="M53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3" s="38" t="s">
        <v>1139</v>
      </c>
      <c r="O53" s="46">
        <v>31379</v>
      </c>
      <c r="P53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38 Años 7 Meses</v>
      </c>
      <c r="Q53" s="39">
        <v>44508</v>
      </c>
      <c r="R53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 Años 8 Meses</v>
      </c>
      <c r="S53" s="39">
        <v>45007</v>
      </c>
      <c r="T53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 Años 3 Meses</v>
      </c>
      <c r="U53" t="s">
        <v>1272</v>
      </c>
      <c r="V53" s="265" t="s">
        <v>1273</v>
      </c>
      <c r="W53" t="s">
        <v>1274</v>
      </c>
      <c r="X53" s="42"/>
      <c r="Y53" s="42"/>
    </row>
    <row r="54" spans="1:25" x14ac:dyDescent="0.3">
      <c r="A54" s="225">
        <v>47</v>
      </c>
      <c r="B54" s="220" t="s">
        <v>1042</v>
      </c>
      <c r="C54" s="40" t="s">
        <v>1043</v>
      </c>
      <c r="D54" s="38" t="s">
        <v>859</v>
      </c>
      <c r="E54" s="44" t="s">
        <v>1044</v>
      </c>
      <c r="G54" s="215" t="s">
        <v>1045</v>
      </c>
      <c r="H54" s="86" t="str">
        <f>+IFERROR(VLOOKUP(Nómina_personal[[#This Row],[Nro.]],'Distributivo de trabajo'!A:F,6,0),"")</f>
        <v>EMPRENDIMIENTO Y GESTIÓN BACHILLERATO GENERAL UNIFICADO (BGU)</v>
      </c>
      <c r="I54" s="221" t="s">
        <v>1127</v>
      </c>
      <c r="K54" s="222" t="s">
        <v>1128</v>
      </c>
      <c r="L54" s="44" t="s">
        <v>1129</v>
      </c>
      <c r="M54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4" s="38" t="s">
        <v>1139</v>
      </c>
      <c r="O54" s="46">
        <v>27194</v>
      </c>
      <c r="P54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50 Años 1 Meses</v>
      </c>
      <c r="Q54" s="39">
        <v>39692</v>
      </c>
      <c r="R54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15 Años 10 Meses</v>
      </c>
      <c r="S54" s="39">
        <v>44501</v>
      </c>
      <c r="T54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8 Meses</v>
      </c>
      <c r="U54" t="s">
        <v>1275</v>
      </c>
      <c r="V54" s="265" t="s">
        <v>1276</v>
      </c>
      <c r="W54" t="s">
        <v>1277</v>
      </c>
      <c r="X54" s="42"/>
      <c r="Y54" s="42"/>
    </row>
    <row r="55" spans="1:25" x14ac:dyDescent="0.3">
      <c r="A55" s="225">
        <v>48</v>
      </c>
      <c r="B55" s="220" t="s">
        <v>1046</v>
      </c>
      <c r="C55" s="40" t="s">
        <v>1047</v>
      </c>
      <c r="D55" s="38" t="s">
        <v>859</v>
      </c>
      <c r="E55" s="44" t="s">
        <v>1048</v>
      </c>
      <c r="G55" s="215" t="s">
        <v>1049</v>
      </c>
      <c r="H55" s="86" t="str">
        <f>+IFERROR(VLOOKUP(Nómina_personal[[#This Row],[Nro.]],'Distributivo de trabajo'!A:F,6,0),"")</f>
        <v>FIP_INSTALACIONES_EQUIPOS_Y_MÁQUINAS_ELÉCTRICAS</v>
      </c>
      <c r="I55" s="221" t="s">
        <v>1127</v>
      </c>
      <c r="K55" s="222" t="s">
        <v>1131</v>
      </c>
      <c r="L55" s="44" t="s">
        <v>1129</v>
      </c>
      <c r="M55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5" s="38" t="s">
        <v>1139</v>
      </c>
      <c r="O55" s="46">
        <v>31223</v>
      </c>
      <c r="P55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39 Años 0 Meses</v>
      </c>
      <c r="Q55" s="39">
        <v>40787</v>
      </c>
      <c r="R55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12 Años 10 Meses</v>
      </c>
      <c r="S55" s="39">
        <v>44075</v>
      </c>
      <c r="T55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3 Años 10 Meses</v>
      </c>
      <c r="U55" t="s">
        <v>1278</v>
      </c>
      <c r="V55" s="265" t="s">
        <v>1279</v>
      </c>
      <c r="W55" t="s">
        <v>1280</v>
      </c>
      <c r="X55" s="42"/>
      <c r="Y55" s="42"/>
    </row>
    <row r="56" spans="1:25" x14ac:dyDescent="0.3">
      <c r="A56" s="225">
        <v>49</v>
      </c>
      <c r="B56" s="220" t="s">
        <v>1050</v>
      </c>
      <c r="C56" s="40" t="s">
        <v>1051</v>
      </c>
      <c r="D56" s="38" t="s">
        <v>859</v>
      </c>
      <c r="E56" s="44" t="s">
        <v>1052</v>
      </c>
      <c r="G56" s="215" t="s">
        <v>880</v>
      </c>
      <c r="H56" s="86" t="str">
        <f>+IFERROR(VLOOKUP(Nómina_personal[[#This Row],[Nro.]],'Distributivo de trabajo'!A:F,6,0),"")</f>
        <v>EDUCACIÓN INICIAL</v>
      </c>
      <c r="I56" s="221" t="s">
        <v>1127</v>
      </c>
      <c r="K56" s="222" t="s">
        <v>1131</v>
      </c>
      <c r="L56" s="44" t="s">
        <v>1129</v>
      </c>
      <c r="M56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6" s="38" t="s">
        <v>1139</v>
      </c>
      <c r="O56" s="46">
        <v>31434</v>
      </c>
      <c r="P56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38 Años 5 Meses</v>
      </c>
      <c r="Q56" s="39">
        <v>40791</v>
      </c>
      <c r="R56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12 Años 10 Meses</v>
      </c>
      <c r="S56" s="39">
        <v>43348</v>
      </c>
      <c r="T56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5 Años 10 Meses</v>
      </c>
      <c r="U56" t="s">
        <v>1281</v>
      </c>
      <c r="V56" s="265" t="s">
        <v>1282</v>
      </c>
      <c r="W56" t="s">
        <v>1283</v>
      </c>
      <c r="X56" s="42"/>
      <c r="Y56" s="42"/>
    </row>
    <row r="57" spans="1:25" x14ac:dyDescent="0.3">
      <c r="A57" s="225">
        <v>50</v>
      </c>
      <c r="B57" s="220" t="s">
        <v>1053</v>
      </c>
      <c r="C57" s="40" t="s">
        <v>1054</v>
      </c>
      <c r="D57" s="38" t="s">
        <v>859</v>
      </c>
      <c r="E57" s="44" t="s">
        <v>1055</v>
      </c>
      <c r="G57" s="215" t="s">
        <v>1056</v>
      </c>
      <c r="H57" s="86" t="str">
        <f>+IFERROR(VLOOKUP(Nómina_personal[[#This Row],[Nro.]],'Distributivo de trabajo'!A:F,6,0),"")</f>
        <v>ESTUDIOS SOCIALES EDUCACIÓN GENERAL BÁSICA (EGB DE 8VO A 10MO)</v>
      </c>
      <c r="I57" s="221" t="s">
        <v>1127</v>
      </c>
      <c r="K57" s="222" t="s">
        <v>1128</v>
      </c>
      <c r="L57" s="44" t="s">
        <v>1129</v>
      </c>
      <c r="M57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7" s="38" t="s">
        <v>1139</v>
      </c>
      <c r="O57" s="46">
        <v>29229</v>
      </c>
      <c r="P57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44 Años 6 Meses</v>
      </c>
      <c r="Q57" s="39">
        <v>39980</v>
      </c>
      <c r="R57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15 Años 0 Meses</v>
      </c>
      <c r="S57" s="39">
        <v>42262</v>
      </c>
      <c r="T57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8 Años 9 Meses</v>
      </c>
      <c r="U57" t="s">
        <v>1284</v>
      </c>
      <c r="V57" s="265" t="s">
        <v>1285</v>
      </c>
      <c r="W57" t="s">
        <v>1286</v>
      </c>
      <c r="X57" s="42"/>
      <c r="Y57" s="42"/>
    </row>
    <row r="58" spans="1:25" x14ac:dyDescent="0.3">
      <c r="A58" s="225">
        <v>51</v>
      </c>
      <c r="B58" s="220" t="s">
        <v>1057</v>
      </c>
      <c r="C58" s="40" t="s">
        <v>1058</v>
      </c>
      <c r="D58" s="38" t="s">
        <v>883</v>
      </c>
      <c r="E58" s="44" t="s">
        <v>982</v>
      </c>
      <c r="F58" s="1" t="s">
        <v>1059</v>
      </c>
      <c r="G58" s="215" t="s">
        <v>1060</v>
      </c>
      <c r="H58" s="86" t="str">
        <f>+IFERROR(VLOOKUP(Nómina_personal[[#This Row],[Nro.]],'Distributivo de trabajo'!A:F,6,0),"")</f>
        <v>EDUCACIÓN INICIAL</v>
      </c>
      <c r="I58" s="221" t="s">
        <v>1127</v>
      </c>
      <c r="K58" s="222" t="s">
        <v>1128</v>
      </c>
      <c r="L58" s="44" t="s">
        <v>1129</v>
      </c>
      <c r="M58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8" s="38" t="s">
        <v>1139</v>
      </c>
      <c r="O58" s="46">
        <v>28903</v>
      </c>
      <c r="P58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45 Años 5 Meses</v>
      </c>
      <c r="Q58" s="39">
        <v>41149</v>
      </c>
      <c r="R58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11 Años 10 Meses</v>
      </c>
      <c r="S58" s="39">
        <v>41149</v>
      </c>
      <c r="T58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11 Años 10 Meses</v>
      </c>
      <c r="U58" t="s">
        <v>1287</v>
      </c>
      <c r="V58" s="265" t="s">
        <v>1288</v>
      </c>
      <c r="W58" t="s">
        <v>1289</v>
      </c>
      <c r="X58" s="42"/>
      <c r="Y58" s="42"/>
    </row>
    <row r="59" spans="1:25" x14ac:dyDescent="0.3">
      <c r="A59" s="225">
        <v>52</v>
      </c>
      <c r="B59" s="220" t="s">
        <v>1061</v>
      </c>
      <c r="C59" s="40" t="s">
        <v>1062</v>
      </c>
      <c r="D59" s="38" t="s">
        <v>883</v>
      </c>
      <c r="E59" s="44" t="s">
        <v>1063</v>
      </c>
      <c r="F59" s="1" t="s">
        <v>919</v>
      </c>
      <c r="G59" s="215" t="s">
        <v>1064</v>
      </c>
      <c r="H59" s="86" t="str">
        <f>+IFERROR(VLOOKUP(Nómina_personal[[#This Row],[Nro.]],'Distributivo de trabajo'!A:F,6,0),"")</f>
        <v>EDUCACIÓN PARA LA CIUDADANÍA BACHILLERATO GENERAL UNIFICADO (BGU)</v>
      </c>
      <c r="I59" s="221" t="s">
        <v>1127</v>
      </c>
      <c r="K59" s="222" t="s">
        <v>1128</v>
      </c>
      <c r="L59" s="44" t="s">
        <v>1129</v>
      </c>
      <c r="M59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59" s="38" t="s">
        <v>1145</v>
      </c>
      <c r="O59" s="46">
        <v>23785</v>
      </c>
      <c r="P59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59 Años 5 Meses</v>
      </c>
      <c r="Q59" s="39">
        <v>32326</v>
      </c>
      <c r="R59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36 Años 0 Meses</v>
      </c>
      <c r="S59" s="39">
        <v>34735</v>
      </c>
      <c r="T59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29 Años 5 Meses</v>
      </c>
      <c r="U59" t="s">
        <v>1290</v>
      </c>
      <c r="V59" s="265" t="s">
        <v>1291</v>
      </c>
      <c r="W59" t="s">
        <v>1292</v>
      </c>
      <c r="X59" s="42"/>
      <c r="Y59" s="42"/>
    </row>
    <row r="60" spans="1:25" x14ac:dyDescent="0.3">
      <c r="A60" s="225">
        <v>53</v>
      </c>
      <c r="B60" s="220" t="s">
        <v>1065</v>
      </c>
      <c r="C60" s="40" t="s">
        <v>1066</v>
      </c>
      <c r="D60" s="38" t="s">
        <v>859</v>
      </c>
      <c r="E60" s="44" t="s">
        <v>1067</v>
      </c>
      <c r="G60" s="215" t="s">
        <v>1068</v>
      </c>
      <c r="H60" s="86" t="str">
        <f>+IFERROR(VLOOKUP(Nómina_personal[[#This Row],[Nro.]],'Distributivo de trabajo'!A:F,6,0),"")</f>
        <v>LENGUA Y LITERATURA BACHILLERATO GENERAL UNIFICADO (EGB DE 8VO A 3 RO BGU)</v>
      </c>
      <c r="I60" s="221" t="s">
        <v>1127</v>
      </c>
      <c r="K60" s="222" t="s">
        <v>1128</v>
      </c>
      <c r="L60" s="44" t="s">
        <v>1129</v>
      </c>
      <c r="M60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0" s="38" t="s">
        <v>1139</v>
      </c>
      <c r="O60" s="46">
        <v>28896</v>
      </c>
      <c r="P60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45 Años 5 Meses</v>
      </c>
      <c r="Q60" s="39">
        <v>42415</v>
      </c>
      <c r="R60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8 Años 4 Meses</v>
      </c>
      <c r="S60" s="39">
        <v>44501</v>
      </c>
      <c r="T60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8 Meses</v>
      </c>
      <c r="U60" t="s">
        <v>1293</v>
      </c>
      <c r="V60" s="265">
        <v>997159112</v>
      </c>
      <c r="W60" t="s">
        <v>1294</v>
      </c>
      <c r="X60" s="42"/>
      <c r="Y60" s="42"/>
    </row>
    <row r="61" spans="1:25" x14ac:dyDescent="0.3">
      <c r="A61" s="225">
        <v>54</v>
      </c>
      <c r="B61" s="220" t="s">
        <v>1069</v>
      </c>
      <c r="C61" s="40" t="s">
        <v>1070</v>
      </c>
      <c r="D61" s="38" t="s">
        <v>859</v>
      </c>
      <c r="E61" s="44" t="s">
        <v>1071</v>
      </c>
      <c r="G61" s="215" t="s">
        <v>1072</v>
      </c>
      <c r="H61" s="86" t="str">
        <f>+IFERROR(VLOOKUP(Nómina_personal[[#This Row],[Nro.]],'Distributivo de trabajo'!A:F,6,0),"")</f>
        <v>EDUCACIÓN GENERAL BÁSICA (EGB) DE 2DO A 7MO</v>
      </c>
      <c r="I61" s="221" t="s">
        <v>1127</v>
      </c>
      <c r="K61" s="222" t="s">
        <v>1131</v>
      </c>
      <c r="L61" s="44" t="s">
        <v>1129</v>
      </c>
      <c r="M61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1" s="38" t="s">
        <v>1139</v>
      </c>
      <c r="O61" s="46">
        <v>27889</v>
      </c>
      <c r="P61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48 Años 2 Meses</v>
      </c>
      <c r="Q61" s="39">
        <v>40057</v>
      </c>
      <c r="R61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14 Años 10 Meses</v>
      </c>
      <c r="S61" s="39">
        <v>41944</v>
      </c>
      <c r="T61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9 Años 8 Meses</v>
      </c>
      <c r="U61" t="s">
        <v>1295</v>
      </c>
      <c r="V61" s="265" t="s">
        <v>1296</v>
      </c>
      <c r="W61" t="s">
        <v>1297</v>
      </c>
      <c r="X61" s="42"/>
      <c r="Y61" s="42"/>
    </row>
    <row r="62" spans="1:25" x14ac:dyDescent="0.3">
      <c r="A62" s="225">
        <v>55</v>
      </c>
      <c r="B62" s="220" t="s">
        <v>1073</v>
      </c>
      <c r="C62" s="40" t="s">
        <v>1074</v>
      </c>
      <c r="D62" s="38" t="s">
        <v>859</v>
      </c>
      <c r="E62" s="44" t="s">
        <v>1075</v>
      </c>
      <c r="G62" s="215" t="s">
        <v>1076</v>
      </c>
      <c r="H62" s="86" t="str">
        <f>+IFERROR(VLOOKUP(Nómina_personal[[#This Row],[Nro.]],'Distributivo de trabajo'!A:F,6,0),"")</f>
        <v>EDUCACIÓN FÍSICA 2º EGB A BGU</v>
      </c>
      <c r="I62" s="221" t="s">
        <v>1127</v>
      </c>
      <c r="K62" s="222" t="s">
        <v>1128</v>
      </c>
      <c r="L62" s="44" t="s">
        <v>1135</v>
      </c>
      <c r="M62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Directivo</v>
      </c>
      <c r="N62" s="38" t="s">
        <v>1139</v>
      </c>
      <c r="O62" s="46">
        <v>24926</v>
      </c>
      <c r="P62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56 Años 3 Meses</v>
      </c>
      <c r="Q62" s="39">
        <v>34933</v>
      </c>
      <c r="R62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28 Años 10 Meses</v>
      </c>
      <c r="S62" s="39">
        <v>34933</v>
      </c>
      <c r="T62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28 Años 10 Meses</v>
      </c>
      <c r="U62" t="s">
        <v>1298</v>
      </c>
      <c r="V62" s="265" t="s">
        <v>1299</v>
      </c>
      <c r="W62" t="s">
        <v>1300</v>
      </c>
      <c r="X62" s="42"/>
      <c r="Y62" s="42"/>
    </row>
    <row r="63" spans="1:25" x14ac:dyDescent="0.3">
      <c r="A63" s="225">
        <v>56</v>
      </c>
      <c r="B63" s="220" t="s">
        <v>1077</v>
      </c>
      <c r="C63" s="40" t="s">
        <v>1078</v>
      </c>
      <c r="D63" s="38" t="s">
        <v>883</v>
      </c>
      <c r="E63" s="44" t="s">
        <v>1079</v>
      </c>
      <c r="F63" s="1" t="s">
        <v>1080</v>
      </c>
      <c r="G63" s="215" t="s">
        <v>1081</v>
      </c>
      <c r="H63" s="86" t="str">
        <f>+IFERROR(VLOOKUP(Nómina_personal[[#This Row],[Nro.]],'Distributivo de trabajo'!A:F,6,0),"")</f>
        <v>EDUCACIÓN GENERAL BÁSICA (EGB) DE 2DO A 7MO</v>
      </c>
      <c r="I63" s="221" t="s">
        <v>1127</v>
      </c>
      <c r="K63" s="222" t="s">
        <v>1128</v>
      </c>
      <c r="L63" s="44" t="s">
        <v>1129</v>
      </c>
      <c r="M63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3" s="38" t="s">
        <v>1139</v>
      </c>
      <c r="O63" s="46">
        <v>26658</v>
      </c>
      <c r="P63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51 Años 6 Meses</v>
      </c>
      <c r="Q63" s="39">
        <v>39846</v>
      </c>
      <c r="R63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15 Años 5 Meses</v>
      </c>
      <c r="S63" s="39">
        <v>42979</v>
      </c>
      <c r="T63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10 Meses</v>
      </c>
      <c r="U63" t="s">
        <v>1301</v>
      </c>
      <c r="V63" s="265" t="s">
        <v>1302</v>
      </c>
      <c r="W63" t="s">
        <v>1303</v>
      </c>
      <c r="X63" s="42"/>
      <c r="Y63" s="42"/>
    </row>
    <row r="64" spans="1:25" x14ac:dyDescent="0.3">
      <c r="A64" s="225">
        <v>57</v>
      </c>
      <c r="B64" s="220" t="s">
        <v>1082</v>
      </c>
      <c r="C64" s="40" t="s">
        <v>1083</v>
      </c>
      <c r="D64" s="38" t="s">
        <v>883</v>
      </c>
      <c r="E64" s="44" t="s">
        <v>860</v>
      </c>
      <c r="F64" s="1" t="s">
        <v>1084</v>
      </c>
      <c r="G64" s="215" t="s">
        <v>1085</v>
      </c>
      <c r="H64" s="86" t="str">
        <f>+IFERROR(VLOOKUP(Nómina_personal[[#This Row],[Nro.]],'Distributivo de trabajo'!A:F,6,0),"")</f>
        <v>EDUCACIÓN GENERAL BÁSICA (EGB) DE 2DO A 7MO</v>
      </c>
      <c r="I64" s="221" t="s">
        <v>1127</v>
      </c>
      <c r="K64" s="222" t="s">
        <v>1131</v>
      </c>
      <c r="L64" s="44" t="s">
        <v>1129</v>
      </c>
      <c r="M64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4" s="38" t="s">
        <v>1139</v>
      </c>
      <c r="O64" s="46">
        <v>32171</v>
      </c>
      <c r="P64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36 Años 5 Meses</v>
      </c>
      <c r="Q64" s="39">
        <v>43720</v>
      </c>
      <c r="R64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4 Años 9 Meses</v>
      </c>
      <c r="S64" s="39">
        <v>43720</v>
      </c>
      <c r="T64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4 Años 9 Meses</v>
      </c>
      <c r="U64" t="s">
        <v>1304</v>
      </c>
      <c r="V64" s="265" t="s">
        <v>1305</v>
      </c>
      <c r="W64" t="s">
        <v>1306</v>
      </c>
      <c r="X64" s="42"/>
      <c r="Y64" s="42"/>
    </row>
    <row r="65" spans="1:25" x14ac:dyDescent="0.3">
      <c r="A65" s="225">
        <v>58</v>
      </c>
      <c r="B65" s="220" t="s">
        <v>1086</v>
      </c>
      <c r="C65" s="40" t="s">
        <v>1087</v>
      </c>
      <c r="D65" s="38" t="s">
        <v>859</v>
      </c>
      <c r="E65" s="44" t="s">
        <v>1088</v>
      </c>
      <c r="G65" s="215" t="s">
        <v>1085</v>
      </c>
      <c r="H65" s="86" t="str">
        <f>+IFERROR(VLOOKUP(Nómina_personal[[#This Row],[Nro.]],'Distributivo de trabajo'!A:F,6,0),"")</f>
        <v>EDUCACIÓN GENERAL BÁSICA (EGB) DE 2DO A 7MO</v>
      </c>
      <c r="I65" s="221" t="s">
        <v>1127</v>
      </c>
      <c r="K65" s="222" t="s">
        <v>1130</v>
      </c>
      <c r="L65" s="44" t="s">
        <v>1129</v>
      </c>
      <c r="M65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5" s="38" t="s">
        <v>1139</v>
      </c>
      <c r="O65" s="46">
        <v>29325</v>
      </c>
      <c r="P65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44 Años 3 Meses</v>
      </c>
      <c r="Q65" s="39">
        <v>44866</v>
      </c>
      <c r="R65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 Años 8 Meses</v>
      </c>
      <c r="S65" s="39">
        <v>44866</v>
      </c>
      <c r="T65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 Años 8 Meses</v>
      </c>
      <c r="U65" t="s">
        <v>1307</v>
      </c>
      <c r="V65" s="265" t="s">
        <v>1308</v>
      </c>
      <c r="W65" t="s">
        <v>1309</v>
      </c>
      <c r="X65" s="42"/>
      <c r="Y65" s="42"/>
    </row>
    <row r="66" spans="1:25" x14ac:dyDescent="0.3">
      <c r="A66" s="225">
        <v>59</v>
      </c>
      <c r="B66" s="220" t="s">
        <v>1089</v>
      </c>
      <c r="C66" s="40" t="s">
        <v>1090</v>
      </c>
      <c r="D66" s="38" t="s">
        <v>859</v>
      </c>
      <c r="E66" s="44" t="s">
        <v>1031</v>
      </c>
      <c r="G66" s="215" t="s">
        <v>880</v>
      </c>
      <c r="H66" s="86" t="str">
        <f>+IFERROR(VLOOKUP(Nómina_personal[[#This Row],[Nro.]],'Distributivo de trabajo'!A:F,6,0),"")</f>
        <v>LENGUA Y LITERATURA BACHILLERATO GENERAL UNIFICADO (EGB DE 8VO A 3 RO BGU)</v>
      </c>
      <c r="I66" s="221" t="s">
        <v>1127</v>
      </c>
      <c r="K66" s="222" t="s">
        <v>1131</v>
      </c>
      <c r="L66" s="44" t="s">
        <v>1129</v>
      </c>
      <c r="M66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6" s="38" t="s">
        <v>1139</v>
      </c>
      <c r="O66" s="46">
        <v>29982</v>
      </c>
      <c r="P66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42 Años 5 Meses</v>
      </c>
      <c r="Q66" s="39">
        <v>42261</v>
      </c>
      <c r="R66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8 Años 9 Meses</v>
      </c>
      <c r="S66" s="39">
        <v>44517</v>
      </c>
      <c r="T66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7 Meses</v>
      </c>
      <c r="U66" t="s">
        <v>1310</v>
      </c>
      <c r="V66" s="265" t="s">
        <v>1311</v>
      </c>
      <c r="W66" t="s">
        <v>1312</v>
      </c>
      <c r="X66" s="42"/>
      <c r="Y66" s="42"/>
    </row>
    <row r="67" spans="1:25" x14ac:dyDescent="0.3">
      <c r="A67" s="225">
        <v>60</v>
      </c>
      <c r="B67" s="220" t="s">
        <v>1091</v>
      </c>
      <c r="C67" s="40" t="s">
        <v>1092</v>
      </c>
      <c r="D67" s="38" t="s">
        <v>859</v>
      </c>
      <c r="E67" s="44" t="s">
        <v>915</v>
      </c>
      <c r="G67" s="215" t="s">
        <v>1032</v>
      </c>
      <c r="H67" s="86" t="str">
        <f>+IFERROR(VLOOKUP(Nómina_personal[[#This Row],[Nro.]],'Distributivo de trabajo'!A:F,6,0),"")</f>
        <v>EDUCACIÓN GENERAL BÁSICA (EGB) DE 2DO A 7MO</v>
      </c>
      <c r="I67" s="221" t="s">
        <v>1127</v>
      </c>
      <c r="K67" s="222" t="s">
        <v>1128</v>
      </c>
      <c r="L67" s="44" t="s">
        <v>1129</v>
      </c>
      <c r="M67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7" s="38" t="s">
        <v>1139</v>
      </c>
      <c r="O67" s="46">
        <v>30774</v>
      </c>
      <c r="P67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40 Años 3 Meses</v>
      </c>
      <c r="Q67" s="39">
        <v>43256</v>
      </c>
      <c r="R67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6 Años 1 Meses</v>
      </c>
      <c r="S67" s="39">
        <v>44075</v>
      </c>
      <c r="T67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3 Años 10 Meses</v>
      </c>
      <c r="U67" t="s">
        <v>1313</v>
      </c>
      <c r="V67" s="265">
        <v>987664447</v>
      </c>
      <c r="W67" t="s">
        <v>1314</v>
      </c>
      <c r="X67" s="42"/>
      <c r="Y67" s="42"/>
    </row>
    <row r="68" spans="1:25" x14ac:dyDescent="0.3">
      <c r="A68" s="225">
        <v>61</v>
      </c>
      <c r="B68" s="220" t="s">
        <v>1093</v>
      </c>
      <c r="C68" s="40" t="s">
        <v>1094</v>
      </c>
      <c r="D68" s="38" t="s">
        <v>883</v>
      </c>
      <c r="E68" s="44" t="s">
        <v>990</v>
      </c>
      <c r="F68" s="1" t="s">
        <v>949</v>
      </c>
      <c r="G68" s="215" t="s">
        <v>1095</v>
      </c>
      <c r="H68" s="86" t="str">
        <f>+IFERROR(VLOOKUP(Nómina_personal[[#This Row],[Nro.]],'Distributivo de trabajo'!A:F,6,0),"")</f>
        <v>BIOLOGÍA BACHILLERATO GENERAL UNIFICADO (BGU)</v>
      </c>
      <c r="I68" s="221" t="s">
        <v>1127</v>
      </c>
      <c r="K68" s="222" t="s">
        <v>1128</v>
      </c>
      <c r="L68" s="44" t="s">
        <v>1129</v>
      </c>
      <c r="M68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8" s="38" t="s">
        <v>1139</v>
      </c>
      <c r="O68" s="46">
        <v>30890</v>
      </c>
      <c r="P68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39 Años 11 Meses</v>
      </c>
      <c r="Q68" s="39">
        <v>40299</v>
      </c>
      <c r="R68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14 Años 2 Meses</v>
      </c>
      <c r="S68" s="39">
        <v>44075</v>
      </c>
      <c r="T68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3 Años 10 Meses</v>
      </c>
      <c r="U68" t="s">
        <v>1315</v>
      </c>
      <c r="V68" s="265" t="s">
        <v>1316</v>
      </c>
      <c r="W68" t="s">
        <v>1317</v>
      </c>
      <c r="X68" s="42"/>
      <c r="Y68" s="42"/>
    </row>
    <row r="69" spans="1:25" x14ac:dyDescent="0.3">
      <c r="A69" s="225">
        <v>62</v>
      </c>
      <c r="B69" s="220" t="s">
        <v>1096</v>
      </c>
      <c r="C69" s="40" t="s">
        <v>1097</v>
      </c>
      <c r="D69" s="38" t="s">
        <v>883</v>
      </c>
      <c r="E69" s="44" t="s">
        <v>1098</v>
      </c>
      <c r="F69" s="1" t="s">
        <v>1036</v>
      </c>
      <c r="G69" s="215" t="s">
        <v>1099</v>
      </c>
      <c r="H69" s="86" t="str">
        <f>+IFERROR(VLOOKUP(Nómina_personal[[#This Row],[Nro.]],'Distributivo de trabajo'!A:F,6,0),"")</f>
        <v>MATEMÁTICA EDUCACIÓN GENERAL BÁSICA (EGB DE 8VO A 3 RO BGU)</v>
      </c>
      <c r="I69" s="221" t="s">
        <v>1127</v>
      </c>
      <c r="K69" s="222" t="s">
        <v>1128</v>
      </c>
      <c r="L69" s="44" t="s">
        <v>1129</v>
      </c>
      <c r="M69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69" s="38" t="s">
        <v>1144</v>
      </c>
      <c r="O69" s="46">
        <v>22752</v>
      </c>
      <c r="P69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62 Años 3 Meses</v>
      </c>
      <c r="Q69" s="39">
        <v>32203</v>
      </c>
      <c r="R69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36 Años 4 Meses</v>
      </c>
      <c r="S69" s="39">
        <v>36006</v>
      </c>
      <c r="T69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25 Años 11 Meses</v>
      </c>
      <c r="U69" t="s">
        <v>1318</v>
      </c>
      <c r="V69" s="265" t="s">
        <v>1319</v>
      </c>
      <c r="W69" t="s">
        <v>1320</v>
      </c>
      <c r="X69" s="42"/>
      <c r="Y69" s="42"/>
    </row>
    <row r="70" spans="1:25" x14ac:dyDescent="0.3">
      <c r="A70" s="225">
        <v>63</v>
      </c>
      <c r="B70" s="220" t="s">
        <v>1100</v>
      </c>
      <c r="C70" s="40" t="s">
        <v>1101</v>
      </c>
      <c r="D70" s="38" t="s">
        <v>859</v>
      </c>
      <c r="E70" s="44" t="s">
        <v>978</v>
      </c>
      <c r="G70" s="215" t="s">
        <v>1102</v>
      </c>
      <c r="H70" s="86" t="str">
        <f>+IFERROR(VLOOKUP(Nómina_personal[[#This Row],[Nro.]],'Distributivo de trabajo'!A:F,6,0),"")</f>
        <v>MATEMÁTICA EDUCACIÓN GENERAL BÁSICA (EGB DE 8VO A 3 RO BGU)</v>
      </c>
      <c r="I70" s="221" t="s">
        <v>1127</v>
      </c>
      <c r="K70" s="222" t="s">
        <v>1131</v>
      </c>
      <c r="L70" s="44" t="s">
        <v>1129</v>
      </c>
      <c r="M70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70" s="38" t="s">
        <v>1139</v>
      </c>
      <c r="O70" s="46">
        <v>33000</v>
      </c>
      <c r="P70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34 Años 2 Meses</v>
      </c>
      <c r="Q70" s="39">
        <v>43224</v>
      </c>
      <c r="R70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6 Años 2 Meses</v>
      </c>
      <c r="S70" s="39">
        <v>43224</v>
      </c>
      <c r="T70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2 Meses</v>
      </c>
      <c r="U70" t="s">
        <v>1321</v>
      </c>
      <c r="V70" s="265" t="s">
        <v>1322</v>
      </c>
      <c r="W70" t="s">
        <v>1323</v>
      </c>
      <c r="X70" s="42"/>
      <c r="Y70" s="42"/>
    </row>
    <row r="71" spans="1:25" x14ac:dyDescent="0.3">
      <c r="A71" s="225">
        <v>64</v>
      </c>
      <c r="B71" s="220" t="s">
        <v>1103</v>
      </c>
      <c r="C71" s="40" t="s">
        <v>1104</v>
      </c>
      <c r="D71" s="38" t="s">
        <v>859</v>
      </c>
      <c r="E71" s="44" t="s">
        <v>1105</v>
      </c>
      <c r="G71" s="215" t="s">
        <v>880</v>
      </c>
      <c r="H71" s="86" t="str">
        <f>+IFERROR(VLOOKUP(Nómina_personal[[#This Row],[Nro.]],'Distributivo de trabajo'!A:F,6,0),"")</f>
        <v>EDUCACIÓN GENERAL BÁSICA (EGB) DE 2DO A 7MO</v>
      </c>
      <c r="I71" s="221" t="s">
        <v>1127</v>
      </c>
      <c r="K71" s="222" t="s">
        <v>1131</v>
      </c>
      <c r="L71" s="44" t="s">
        <v>1129</v>
      </c>
      <c r="M71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71" s="38" t="s">
        <v>1139</v>
      </c>
      <c r="O71" s="46">
        <v>32195</v>
      </c>
      <c r="P71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36 Años 4 Meses</v>
      </c>
      <c r="Q71" s="39">
        <v>40817</v>
      </c>
      <c r="R71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12 Años 9 Meses</v>
      </c>
      <c r="S71" s="39">
        <v>44530</v>
      </c>
      <c r="T71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2 Años 7 Meses</v>
      </c>
      <c r="U71" t="s">
        <v>1324</v>
      </c>
      <c r="V71" s="265" t="s">
        <v>1325</v>
      </c>
      <c r="W71" t="s">
        <v>1326</v>
      </c>
      <c r="X71" s="42"/>
      <c r="Y71" s="42"/>
    </row>
    <row r="72" spans="1:25" x14ac:dyDescent="0.3">
      <c r="A72" s="225">
        <v>65</v>
      </c>
      <c r="B72" s="220" t="s">
        <v>1106</v>
      </c>
      <c r="C72" s="40" t="s">
        <v>1107</v>
      </c>
      <c r="D72" s="38" t="s">
        <v>859</v>
      </c>
      <c r="E72" s="44" t="s">
        <v>1108</v>
      </c>
      <c r="G72" s="215" t="s">
        <v>1109</v>
      </c>
      <c r="H72" s="86">
        <f>+IFERROR(VLOOKUP(Nómina_personal[[#This Row],[Nro.]],'Distributivo de trabajo'!A:F,6,0),"")</f>
        <v>0</v>
      </c>
      <c r="I72" s="221" t="s">
        <v>1127</v>
      </c>
      <c r="K72" s="222" t="s">
        <v>1128</v>
      </c>
      <c r="L72" s="44" t="s">
        <v>1129</v>
      </c>
      <c r="M72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Docente</v>
      </c>
      <c r="N72" s="38" t="s">
        <v>1144</v>
      </c>
      <c r="O72" s="46">
        <v>21664</v>
      </c>
      <c r="P72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65 Años 3 Meses</v>
      </c>
      <c r="Q72" s="39">
        <v>34092</v>
      </c>
      <c r="R72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31 Años 2 Meses</v>
      </c>
      <c r="S72" s="39">
        <v>38974</v>
      </c>
      <c r="T72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17 Años 10 Meses</v>
      </c>
      <c r="U72" t="s">
        <v>1327</v>
      </c>
      <c r="V72" s="265" t="s">
        <v>1328</v>
      </c>
      <c r="W72" t="s">
        <v>1329</v>
      </c>
      <c r="X72" s="42"/>
      <c r="Y72" s="42"/>
    </row>
    <row r="73" spans="1:25" x14ac:dyDescent="0.3">
      <c r="A73" s="225">
        <v>66</v>
      </c>
      <c r="B73" s="220" t="s">
        <v>1110</v>
      </c>
      <c r="C73" s="40" t="s">
        <v>1111</v>
      </c>
      <c r="D73" s="38" t="s">
        <v>1112</v>
      </c>
      <c r="E73" s="44"/>
      <c r="G73" s="215" t="s">
        <v>1113</v>
      </c>
      <c r="H73" s="86" t="str">
        <f>+IFERROR(VLOOKUP(Nómina_personal[[#This Row],[Nro.]],'Distributivo de trabajo'!A:F,6,0),"")</f>
        <v/>
      </c>
      <c r="I73" s="221" t="s">
        <v>1127</v>
      </c>
      <c r="K73" s="222" t="s">
        <v>1136</v>
      </c>
      <c r="L73" s="44" t="s">
        <v>1137</v>
      </c>
      <c r="M73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Administrativo</v>
      </c>
      <c r="N73" s="38"/>
      <c r="O73" s="46">
        <v>28018</v>
      </c>
      <c r="P73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47 Años 10 Meses</v>
      </c>
      <c r="Q73" s="39">
        <v>36486</v>
      </c>
      <c r="R73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24 Años 7 Meses</v>
      </c>
      <c r="S73" s="39">
        <v>43262</v>
      </c>
      <c r="T73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6 Años 1 Meses</v>
      </c>
      <c r="U73" t="s">
        <v>1170</v>
      </c>
      <c r="V73" s="265" t="s">
        <v>1330</v>
      </c>
      <c r="W73" t="s">
        <v>1331</v>
      </c>
      <c r="X73" s="42"/>
      <c r="Y73" s="42"/>
    </row>
    <row r="74" spans="1:25" x14ac:dyDescent="0.3">
      <c r="A74" s="225">
        <v>67</v>
      </c>
      <c r="B74" s="220" t="s">
        <v>1114</v>
      </c>
      <c r="C74" s="40" t="s">
        <v>1115</v>
      </c>
      <c r="D74" s="38" t="s">
        <v>1112</v>
      </c>
      <c r="E74" s="44"/>
      <c r="G74" s="215" t="s">
        <v>1113</v>
      </c>
      <c r="H74" s="86" t="str">
        <f>+IFERROR(VLOOKUP(Nómina_personal[[#This Row],[Nro.]],'Distributivo de trabajo'!A:F,6,0),"")</f>
        <v/>
      </c>
      <c r="I74" s="221" t="s">
        <v>1127</v>
      </c>
      <c r="K74" s="222" t="s">
        <v>1136</v>
      </c>
      <c r="L74" s="44" t="s">
        <v>1137</v>
      </c>
      <c r="M74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Administrativo</v>
      </c>
      <c r="N74" s="38"/>
      <c r="O74" s="46">
        <v>28018</v>
      </c>
      <c r="P74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47 Años 10 Meses</v>
      </c>
      <c r="Q74" s="39">
        <v>36959</v>
      </c>
      <c r="R74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23 Años 4 Meses</v>
      </c>
      <c r="S74" s="39">
        <v>41968</v>
      </c>
      <c r="T74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9 Años 7 Meses</v>
      </c>
      <c r="U74" t="s">
        <v>1332</v>
      </c>
      <c r="V74" s="265" t="s">
        <v>1333</v>
      </c>
      <c r="W74" t="s">
        <v>1334</v>
      </c>
      <c r="X74" s="42"/>
      <c r="Y74" s="42"/>
    </row>
    <row r="75" spans="1:25" x14ac:dyDescent="0.3">
      <c r="A75" s="225">
        <v>68</v>
      </c>
      <c r="B75" s="220" t="s">
        <v>1116</v>
      </c>
      <c r="C75" s="40" t="s">
        <v>1117</v>
      </c>
      <c r="D75" s="38" t="s">
        <v>1112</v>
      </c>
      <c r="E75" s="44"/>
      <c r="G75" s="215" t="s">
        <v>1113</v>
      </c>
      <c r="H75" s="86" t="str">
        <f>+IFERROR(VLOOKUP(Nómina_personal[[#This Row],[Nro.]],'Distributivo de trabajo'!A:F,6,0),"")</f>
        <v/>
      </c>
      <c r="I75" s="221" t="s">
        <v>1127</v>
      </c>
      <c r="K75" s="222" t="s">
        <v>1136</v>
      </c>
      <c r="L75" s="44" t="s">
        <v>1137</v>
      </c>
      <c r="M75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Administrativo</v>
      </c>
      <c r="N75" s="38"/>
      <c r="O75" s="46">
        <v>23129</v>
      </c>
      <c r="P75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61 Años 2 Meses</v>
      </c>
      <c r="Q75" s="39">
        <v>39531</v>
      </c>
      <c r="R75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16 Años 3 Meses</v>
      </c>
      <c r="S75" s="39">
        <v>39083</v>
      </c>
      <c r="T75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17 Años 6 Meses</v>
      </c>
      <c r="U75" t="s">
        <v>1332</v>
      </c>
      <c r="V75" s="265" t="s">
        <v>1335</v>
      </c>
      <c r="W75" t="s">
        <v>1336</v>
      </c>
      <c r="X75" s="42"/>
      <c r="Y75" s="42"/>
    </row>
    <row r="76" spans="1:25" x14ac:dyDescent="0.3">
      <c r="A76" s="225">
        <v>69</v>
      </c>
      <c r="B76" s="220" t="s">
        <v>1118</v>
      </c>
      <c r="C76" s="40" t="s">
        <v>1119</v>
      </c>
      <c r="D76" s="38" t="s">
        <v>859</v>
      </c>
      <c r="E76" s="44" t="s">
        <v>1120</v>
      </c>
      <c r="G76" s="215" t="s">
        <v>1121</v>
      </c>
      <c r="H76" s="86" t="str">
        <f>+IFERROR(VLOOKUP(Nómina_personal[[#This Row],[Nro.]],'Distributivo de trabajo'!A:F,6,0),"")</f>
        <v/>
      </c>
      <c r="I76" s="221" t="s">
        <v>1127</v>
      </c>
      <c r="K76" s="222" t="s">
        <v>1128</v>
      </c>
      <c r="L76" s="44" t="s">
        <v>1138</v>
      </c>
      <c r="M76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DECE y Salud</v>
      </c>
      <c r="N76" s="38"/>
      <c r="O76" s="46">
        <v>32888</v>
      </c>
      <c r="P76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34 Años 6 Meses</v>
      </c>
      <c r="Q76" s="39">
        <v>42079</v>
      </c>
      <c r="R76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9 Años 3 Meses</v>
      </c>
      <c r="S76" s="39">
        <v>43699</v>
      </c>
      <c r="T76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4 Años 10 Meses</v>
      </c>
      <c r="U76" t="s">
        <v>1337</v>
      </c>
      <c r="V76" s="265" t="s">
        <v>1338</v>
      </c>
      <c r="W76" t="s">
        <v>1339</v>
      </c>
      <c r="X76" s="42"/>
      <c r="Y76" s="42"/>
    </row>
    <row r="77" spans="1:25" x14ac:dyDescent="0.3">
      <c r="A77" s="225">
        <v>70</v>
      </c>
      <c r="B77" s="220" t="s">
        <v>1122</v>
      </c>
      <c r="C77" s="40" t="s">
        <v>1123</v>
      </c>
      <c r="D77" s="38" t="s">
        <v>883</v>
      </c>
      <c r="E77" s="44" t="s">
        <v>1124</v>
      </c>
      <c r="F77" s="1" t="s">
        <v>1125</v>
      </c>
      <c r="G77" s="215" t="s">
        <v>1126</v>
      </c>
      <c r="H77" s="86" t="str">
        <f>+IFERROR(VLOOKUP(Nómina_personal[[#This Row],[Nro.]],'Distributivo de trabajo'!A:F,6,0),"")</f>
        <v/>
      </c>
      <c r="I77" s="221" t="s">
        <v>1127</v>
      </c>
      <c r="K77" s="226" t="s">
        <v>1131</v>
      </c>
      <c r="L77" s="44" t="s">
        <v>1138</v>
      </c>
      <c r="M77" s="86" t="str">
        <f>IF(Nómina_personal[[#This Row],[Nombres y Apellidos]]="","",IF(MID(Nómina_personal[[#This Row],[Nombres y Apellidos]],1,9)="NECESIDAD","",IF(Nómina_personal[[#This Row],[Función/Cargo]]="Médico","DECE y Salud",IF(Nómina_personal[[#This Row],[Función/Cargo]]="Colecturía_Contabilidad","Administrativo",IF(Nómina_personal[[#This Row],[Función/Cargo]]="DECE","DECE y Salud",IF(Nómina_personal[[#This Row],[Función/Cargo]]="Equipo Multidisciplinario especializado","Equipo Multidisciplinario",IF(OR(Nómina_personal[[#This Row],[Función/Cargo]]="Secretario/a",Nómina_personal[[#This Row],[Función/Cargo]]="Bibliotecario/a",Nómina_personal[[#This Row],[Función/Cargo]]="Conserje",Nómina_personal[[#This Row],[Función/Cargo]]="Seguridad",Nómina_personal[[#This Row],[Función/Cargo]]="Laboratorista"),"Administrativo",IF(OR(Nómina_personal[[#This Row],[Función/Cargo]]="Docente",Nómina_personal[[#This Row],[Función/Cargo]]="Docente Practicas Innovadoras BGU"),"Docente","Directivo"))))))))</f>
        <v>DECE y Salud</v>
      </c>
      <c r="N77" s="38"/>
      <c r="O77" s="46">
        <v>35130</v>
      </c>
      <c r="P77" s="223" t="str">
        <f ca="1">IF(Nómina_personal[[#This Row],[Fecha de nacimiento]]="","",TRUNC((TODAY()-Nómina_personal[[#This Row],[Fecha de nacimiento]])/365,0)&amp; " Años " &amp;TRUNC(MOD((TODAY()-Nómina_personal[[#This Row],[Fecha de nacimiento]])/365,1)*12,0)&amp;" Meses")</f>
        <v>28 Años 4 Meses</v>
      </c>
      <c r="Q77" s="39">
        <v>45057</v>
      </c>
      <c r="R77" s="224" t="str">
        <f ca="1">IF(Nómina_personal[[#This Row],[Fecha de ingreso al Magisterio]]="","",TRUNC((TODAY()-Nómina_personal[[#This Row],[Fecha de ingreso al Magisterio]])/365,0)&amp; " Años " &amp;TRUNC(MOD((TODAY()-Nómina_personal[[#This Row],[Fecha de ingreso al Magisterio]])/365,1)*12,0)&amp;" Meses")</f>
        <v>1 Años 2 Meses</v>
      </c>
      <c r="S77" s="39">
        <v>45057</v>
      </c>
      <c r="T77" s="224" t="str">
        <f ca="1">IF(Nómina_personal[[#This Row],[Fecha de ingreso a la IE]]="","",TRUNC((TODAY()-Nómina_personal[[#This Row],[Fecha de ingreso a la IE]])/365,0)&amp; " Años " &amp;TRUNC(MOD((TODAY()-Nómina_personal[[#This Row],[Fecha de ingreso a la IE]])/365,1)*12,0)&amp;" Meses")</f>
        <v>1 Años 2 Meses</v>
      </c>
      <c r="U77" t="s">
        <v>1340</v>
      </c>
      <c r="V77" s="265" t="s">
        <v>1341</v>
      </c>
      <c r="W77" t="s">
        <v>1342</v>
      </c>
      <c r="X77" s="42"/>
      <c r="Y77" s="42"/>
    </row>
  </sheetData>
  <mergeCells count="3">
    <mergeCell ref="X6:Y6"/>
    <mergeCell ref="A6:B6"/>
    <mergeCell ref="I3:K3"/>
  </mergeCells>
  <dataValidations count="11">
    <dataValidation type="list" errorStyle="information" allowBlank="1" showInputMessage="1" showErrorMessage="1" errorTitle="Utilice la lista desplegable" promptTitle="Utilice la lista desplegable" prompt="_x000a_" sqref="L8:L77" xr:uid="{00000000-0002-0000-0100-000000000000}">
      <formula1>"Rector,Director,Vicerrector,Subdirector,Inspector general,Sub inspector,Docente,DECE,Equipo multidisciplinario especializado,Secretario/a,Bibliotecario/a,Conserje,Seguridad,Laboratorista,Médico,Colecturía_Contabilidad"</formula1>
    </dataValidation>
    <dataValidation type="list" errorStyle="information" allowBlank="1" showInputMessage="1" showErrorMessage="1" errorTitle="Utilice la lista desplegable" promptTitle="Utilice la lista desplegable" prompt="_x000a_" sqref="K8:K77" xr:uid="{00000000-0002-0000-0100-000001000000}">
      <formula1>"Contrato,Nomb. Provisional,Nomb. Definitivo,Código de trabajo,Contrato IE Fiscomisional,Voluntario"</formula1>
    </dataValidation>
    <dataValidation type="textLength" operator="equal" allowBlank="1" showInputMessage="1" showErrorMessage="1" sqref="B8:B77" xr:uid="{00000000-0002-0000-0100-000002000000}">
      <formula1>10</formula1>
    </dataValidation>
    <dataValidation type="list" errorStyle="information" allowBlank="1" showInputMessage="1" showErrorMessage="1" errorTitle="Utilice la lista desplegable" promptTitle="Utilice la lista desplegable" prompt="_x000a_" sqref="D8:D77" xr:uid="{00000000-0002-0000-0100-000003000000}">
      <formula1>"Secundaria,Tercer Nivel,Cuarto Nivel,Doctorado"</formula1>
    </dataValidation>
    <dataValidation type="list" errorStyle="information" allowBlank="1" showInputMessage="1" showErrorMessage="1" errorTitle="Utilice la lista desplegable" promptTitle="Utilice la lista desplegable" prompt="_x000a_" sqref="J8:J77" xr:uid="{00000000-0002-0000-0100-000004000000}">
      <formula1>"Awa,Chachi,Epera,Tsa´chila,Manta Huancavilca,Karanki,Natabulea,Otavalo,Kayambi,Kitu Kara,Pamzaleo,Chibuleo,Salasaka,Kisapincha,Kichua Sierra, Waranka,Puruhá,Kañari,Saraguro,A´i Cofan,Secoya,Siona,Huaorani,Shiwiar,Zápara,Achuar,Shuar,Kichwa Amazonía"</formula1>
    </dataValidation>
    <dataValidation type="list" errorStyle="information" allowBlank="1" showInputMessage="1" showErrorMessage="1" errorTitle="Utilice la lista desplegable" promptTitle="Utilice la lista desplegable" prompt="_x000a_" sqref="I8:I77" xr:uid="{00000000-0002-0000-0100-000005000000}">
      <formula1>"Mestizo,Indígena,Montubio,Afroecuatoriano,Blanco,Otro"</formula1>
    </dataValidation>
    <dataValidation allowBlank="1" showInputMessage="1" showErrorMessage="1" prompt="De ser el caso" sqref="F8:F77" xr:uid="{00000000-0002-0000-0100-000006000000}"/>
    <dataValidation type="date" errorStyle="information" operator="greaterThan" allowBlank="1" showInputMessage="1" showErrorMessage="1" errorTitle="Ingrese una fecha válida" promptTitle="dd/mm/aa" prompt="_x000a_" sqref="O8:O77 S8:S77 Q8:Q77 X8:Y77" xr:uid="{00000000-0002-0000-0100-000007000000}">
      <formula1>1</formula1>
    </dataValidation>
    <dataValidation type="list" errorStyle="information" allowBlank="1" showInputMessage="1" showErrorMessage="1" errorTitle="Utilice la lista desplegable" promptTitle="Utilice la lista desplegable" prompt="_x000a_" sqref="N8:N77" xr:uid="{00000000-0002-0000-0100-000008000000}">
      <formula1>"Categoría J,Categoría I,Categoría H,Categoría G,Categoría F,Categoría E,Categoría D,Categoría C,Categoría B,Categoría A, Contrato"</formula1>
    </dataValidation>
    <dataValidation type="textLength" errorStyle="information" operator="equal" allowBlank="1" showInputMessage="1" showErrorMessage="1" error="Ingrese un número de celular valido" sqref="V8:V77" xr:uid="{00000000-0002-0000-0100-000009000000}">
      <formula1>10</formula1>
    </dataValidation>
    <dataValidation errorStyle="information" allowBlank="1" showErrorMessage="1" prompt="_x000a_" sqref="M8:M77" xr:uid="{00000000-0002-0000-0100-00000A000000}"/>
  </dataValidations>
  <pageMargins left="0" right="0" top="0.19685039370078741" bottom="0" header="0.31496062992125984" footer="0.31496062992125984"/>
  <pageSetup paperSize="9" scale="80" orientation="landscape" r:id="rId1"/>
  <ignoredErrors>
    <ignoredError sqref="B9:B77 V8:V20 V22 V24:V26 V28:V29 V31:V43 V46:V47 V49:V51 V53:V59 V61:V66 V68:V77" numberStoredAsText="1"/>
    <ignoredError sqref="V21 V23 V27 V44:V45 V48 V52 V60 V67" listDataValidation="1"/>
    <ignoredError sqref="V30" numberStoredAsText="1" listDataValidation="1"/>
  </ignoredErrors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N437"/>
  <sheetViews>
    <sheetView showGridLines="0" topLeftCell="A6" zoomScale="84" zoomScaleNormal="80" workbookViewId="0">
      <selection activeCell="F7" sqref="F7:F412"/>
    </sheetView>
  </sheetViews>
  <sheetFormatPr baseColWidth="10" defaultColWidth="11.44140625" defaultRowHeight="14.4" x14ac:dyDescent="0.3"/>
  <cols>
    <col min="1" max="1" width="4.33203125" customWidth="1"/>
    <col min="2" max="2" width="28.88671875" customWidth="1"/>
    <col min="3" max="3" width="17" customWidth="1"/>
    <col min="4" max="4" width="19.5546875" customWidth="1"/>
    <col min="5" max="5" width="18" customWidth="1"/>
    <col min="6" max="6" width="35.33203125" customWidth="1"/>
    <col min="7" max="7" width="30.109375" customWidth="1"/>
    <col min="8" max="8" width="20.33203125" customWidth="1"/>
    <col min="9" max="9" width="28.88671875" customWidth="1"/>
    <col min="10" max="10" width="12.109375" customWidth="1"/>
    <col min="11" max="11" width="13.44140625" customWidth="1"/>
    <col min="12" max="46" width="3.109375" style="38" customWidth="1"/>
    <col min="47" max="60" width="2.88671875" style="38" customWidth="1"/>
    <col min="61" max="61" width="4.88671875" style="38" customWidth="1"/>
    <col min="62" max="77" width="3" style="190" hidden="1" customWidth="1"/>
    <col min="78" max="84" width="3" style="38" hidden="1" customWidth="1"/>
    <col min="85" max="85" width="4.88671875" style="38" hidden="1" customWidth="1"/>
    <col min="86" max="88" width="3.88671875" style="38" customWidth="1"/>
    <col min="89" max="91" width="4.88671875" style="38" customWidth="1"/>
    <col min="92" max="92" width="33.44140625" style="38" customWidth="1"/>
  </cols>
  <sheetData>
    <row r="1" spans="1:92" ht="23.4" x14ac:dyDescent="0.45">
      <c r="A1" s="32" t="s">
        <v>88</v>
      </c>
      <c r="B1" s="33"/>
      <c r="C1" s="34"/>
      <c r="D1" s="34"/>
      <c r="E1" s="34"/>
      <c r="F1" s="34"/>
      <c r="G1" s="34"/>
      <c r="H1" s="34"/>
      <c r="I1" s="34"/>
      <c r="J1" s="34"/>
      <c r="K1" s="34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6"/>
      <c r="BI1" s="186"/>
      <c r="BJ1" s="186"/>
      <c r="BK1" s="186"/>
      <c r="BL1" s="186"/>
      <c r="BM1" s="186"/>
      <c r="BN1" s="186"/>
      <c r="BO1" s="186"/>
      <c r="BP1" s="186"/>
      <c r="BQ1" s="186"/>
      <c r="BR1" s="186"/>
      <c r="BS1" s="186"/>
      <c r="BT1" s="186"/>
      <c r="BU1" s="186"/>
      <c r="BV1" s="186"/>
      <c r="BW1" s="38"/>
      <c r="BX1" s="38"/>
      <c r="BY1" s="38"/>
    </row>
    <row r="2" spans="1:92" ht="6" customHeight="1" x14ac:dyDescent="0.3"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</row>
    <row r="3" spans="1:92" ht="13.65" customHeight="1" x14ac:dyDescent="0.3">
      <c r="A3" s="97" t="s">
        <v>62</v>
      </c>
      <c r="B3" s="97"/>
      <c r="C3" s="100" t="str">
        <f>+'Nro. de estudiantes'!B5</f>
        <v>UE MARCO AURELIO SUBÍA MARTÍNEZ - BATALLA DE PANUPALI</v>
      </c>
      <c r="D3" s="101"/>
      <c r="E3" s="102"/>
      <c r="G3" s="272" t="s">
        <v>46</v>
      </c>
      <c r="H3" s="272"/>
      <c r="I3" s="68">
        <v>0</v>
      </c>
      <c r="J3" s="68"/>
      <c r="K3" s="208" t="b">
        <f>+L3='Nro. de estudiantes'!I18</f>
        <v>1</v>
      </c>
      <c r="L3" s="209">
        <f>+COUNTIF(L5:CG5,"&gt;0")</f>
        <v>49</v>
      </c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</row>
    <row r="4" spans="1:92" ht="13.65" customHeight="1" x14ac:dyDescent="0.3">
      <c r="A4" s="98" t="s">
        <v>9</v>
      </c>
      <c r="B4" s="99"/>
      <c r="C4" s="103" t="str">
        <f>+'Nro. de estudiantes'!B6</f>
        <v>05H00201</v>
      </c>
      <c r="D4" s="101"/>
      <c r="E4" s="102"/>
      <c r="G4" s="274" t="s">
        <v>47</v>
      </c>
      <c r="H4" s="274"/>
      <c r="I4" s="274"/>
      <c r="J4" s="15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CI4" s="108">
        <f>+CI5/30</f>
        <v>0.46666666666666667</v>
      </c>
    </row>
    <row r="5" spans="1:92" x14ac:dyDescent="0.3">
      <c r="L5" s="23">
        <f t="shared" ref="L5:AQ5" si="0">+SUBTOTAL(9,L7:L82098)</f>
        <v>25</v>
      </c>
      <c r="M5" s="23">
        <f t="shared" si="0"/>
        <v>25</v>
      </c>
      <c r="N5" s="23">
        <f t="shared" si="0"/>
        <v>25</v>
      </c>
      <c r="O5" s="23">
        <f t="shared" si="0"/>
        <v>25</v>
      </c>
      <c r="P5" s="23">
        <f t="shared" si="0"/>
        <v>25</v>
      </c>
      <c r="Q5" s="23">
        <f t="shared" si="0"/>
        <v>25</v>
      </c>
      <c r="R5" s="23">
        <f t="shared" si="0"/>
        <v>30</v>
      </c>
      <c r="S5" s="23">
        <f t="shared" si="0"/>
        <v>30</v>
      </c>
      <c r="T5" s="23">
        <f t="shared" si="0"/>
        <v>30</v>
      </c>
      <c r="U5" s="23">
        <f t="shared" si="0"/>
        <v>30</v>
      </c>
      <c r="V5" s="23">
        <f t="shared" si="0"/>
        <v>30</v>
      </c>
      <c r="W5" s="23">
        <f t="shared" si="0"/>
        <v>30</v>
      </c>
      <c r="X5" s="23">
        <f t="shared" si="0"/>
        <v>30</v>
      </c>
      <c r="Y5" s="23">
        <f t="shared" si="0"/>
        <v>30</v>
      </c>
      <c r="Z5" s="23">
        <f t="shared" si="0"/>
        <v>30</v>
      </c>
      <c r="AA5" s="23">
        <f t="shared" si="0"/>
        <v>30</v>
      </c>
      <c r="AB5" s="23">
        <f t="shared" si="0"/>
        <v>30</v>
      </c>
      <c r="AC5" s="23">
        <f t="shared" si="0"/>
        <v>30</v>
      </c>
      <c r="AD5" s="23">
        <f t="shared" si="0"/>
        <v>30</v>
      </c>
      <c r="AE5" s="23">
        <f t="shared" si="0"/>
        <v>30</v>
      </c>
      <c r="AF5" s="23">
        <f t="shared" si="0"/>
        <v>30</v>
      </c>
      <c r="AG5" s="23">
        <f t="shared" si="0"/>
        <v>30</v>
      </c>
      <c r="AH5" s="23">
        <f t="shared" si="0"/>
        <v>30</v>
      </c>
      <c r="AI5" s="23">
        <f t="shared" si="0"/>
        <v>30</v>
      </c>
      <c r="AJ5" s="23">
        <f t="shared" si="0"/>
        <v>30</v>
      </c>
      <c r="AK5" s="23">
        <f t="shared" si="0"/>
        <v>30</v>
      </c>
      <c r="AL5" s="23">
        <f t="shared" si="0"/>
        <v>30</v>
      </c>
      <c r="AM5" s="23">
        <f t="shared" si="0"/>
        <v>30</v>
      </c>
      <c r="AN5" s="23">
        <f t="shared" si="0"/>
        <v>30</v>
      </c>
      <c r="AO5" s="23">
        <f t="shared" si="0"/>
        <v>30</v>
      </c>
      <c r="AP5" s="23">
        <f t="shared" si="0"/>
        <v>30</v>
      </c>
      <c r="AQ5" s="23">
        <f t="shared" si="0"/>
        <v>30</v>
      </c>
      <c r="AR5" s="23">
        <f t="shared" ref="AR5:BH5" si="1">+SUBTOTAL(9,AR7:AR82098)</f>
        <v>30</v>
      </c>
      <c r="AS5" s="23">
        <f t="shared" si="1"/>
        <v>30</v>
      </c>
      <c r="AT5" s="23">
        <f t="shared" si="1"/>
        <v>30</v>
      </c>
      <c r="AU5" s="23">
        <f t="shared" si="1"/>
        <v>30</v>
      </c>
      <c r="AV5" s="23">
        <f t="shared" si="1"/>
        <v>30</v>
      </c>
      <c r="AW5" s="23">
        <f t="shared" si="1"/>
        <v>30</v>
      </c>
      <c r="AX5" s="23">
        <f t="shared" si="1"/>
        <v>30</v>
      </c>
      <c r="AY5" s="23">
        <f t="shared" si="1"/>
        <v>35</v>
      </c>
      <c r="AZ5" s="23">
        <f t="shared" si="1"/>
        <v>35</v>
      </c>
      <c r="BA5" s="23">
        <f t="shared" si="1"/>
        <v>35</v>
      </c>
      <c r="BB5" s="23">
        <f t="shared" si="1"/>
        <v>40</v>
      </c>
      <c r="BC5" s="23">
        <f t="shared" si="1"/>
        <v>40</v>
      </c>
      <c r="BD5" s="23">
        <f t="shared" si="1"/>
        <v>40</v>
      </c>
      <c r="BE5" s="23">
        <f t="shared" si="1"/>
        <v>40</v>
      </c>
      <c r="BF5" s="23">
        <f t="shared" si="1"/>
        <v>40</v>
      </c>
      <c r="BG5" s="23">
        <f t="shared" si="1"/>
        <v>51</v>
      </c>
      <c r="BH5" s="23">
        <f t="shared" si="1"/>
        <v>61</v>
      </c>
      <c r="BJ5" s="23">
        <f t="shared" ref="BJ5:BY5" si="2">+SUBTOTAL(9,BJ7:BJ82098)</f>
        <v>0</v>
      </c>
      <c r="BK5" s="23">
        <f t="shared" si="2"/>
        <v>0</v>
      </c>
      <c r="BL5" s="23">
        <f t="shared" si="2"/>
        <v>0</v>
      </c>
      <c r="BM5" s="23">
        <f t="shared" si="2"/>
        <v>0</v>
      </c>
      <c r="BN5" s="23">
        <f t="shared" si="2"/>
        <v>0</v>
      </c>
      <c r="BO5" s="23">
        <f t="shared" si="2"/>
        <v>0</v>
      </c>
      <c r="BP5" s="23">
        <f t="shared" si="2"/>
        <v>0</v>
      </c>
      <c r="BQ5" s="23">
        <f t="shared" si="2"/>
        <v>0</v>
      </c>
      <c r="BR5" s="23">
        <f t="shared" si="2"/>
        <v>0</v>
      </c>
      <c r="BS5" s="23">
        <f t="shared" si="2"/>
        <v>0</v>
      </c>
      <c r="BT5" s="23">
        <f t="shared" si="2"/>
        <v>0</v>
      </c>
      <c r="BU5" s="23">
        <f t="shared" si="2"/>
        <v>0</v>
      </c>
      <c r="BV5" s="23">
        <f t="shared" si="2"/>
        <v>0</v>
      </c>
      <c r="BW5" s="23">
        <f t="shared" si="2"/>
        <v>0</v>
      </c>
      <c r="BX5" s="23">
        <f t="shared" si="2"/>
        <v>0</v>
      </c>
      <c r="BY5" s="23">
        <f t="shared" si="2"/>
        <v>0</v>
      </c>
      <c r="CA5" s="23">
        <f t="shared" ref="CA5:CF5" si="3">+SUBTOTAL(9,CA7:CA82098)</f>
        <v>0</v>
      </c>
      <c r="CB5" s="23">
        <f t="shared" si="3"/>
        <v>0</v>
      </c>
      <c r="CC5" s="23">
        <f t="shared" si="3"/>
        <v>0</v>
      </c>
      <c r="CD5" s="23">
        <f t="shared" si="3"/>
        <v>0</v>
      </c>
      <c r="CE5" s="23">
        <f t="shared" si="3"/>
        <v>0</v>
      </c>
      <c r="CF5" s="23">
        <f t="shared" si="3"/>
        <v>0</v>
      </c>
      <c r="CH5" s="23">
        <f>+SUBTOTAL(9,CH7:CH82098)</f>
        <v>107</v>
      </c>
      <c r="CI5" s="23">
        <f>+SUBTOTAL(9,CI7:CI82098)</f>
        <v>14</v>
      </c>
      <c r="CJ5" s="23">
        <f>+SUBTOTAL(9,CJ7:CJ82098)</f>
        <v>13</v>
      </c>
      <c r="CK5" s="23">
        <f t="shared" ref="CK5:CM5" si="4">+SUBTOTAL(9,CK7:CK82098)</f>
        <v>1557</v>
      </c>
      <c r="CL5" s="23">
        <f t="shared" si="4"/>
        <v>259</v>
      </c>
      <c r="CM5" s="23">
        <f t="shared" si="4"/>
        <v>1950</v>
      </c>
    </row>
    <row r="6" spans="1:92" ht="156.15" customHeight="1" x14ac:dyDescent="0.3">
      <c r="A6" s="6" t="s">
        <v>64</v>
      </c>
      <c r="B6" s="58" t="s">
        <v>28</v>
      </c>
      <c r="C6" s="7" t="s">
        <v>30</v>
      </c>
      <c r="D6" s="7" t="s">
        <v>32</v>
      </c>
      <c r="E6" s="7" t="s">
        <v>34</v>
      </c>
      <c r="F6" s="7" t="s">
        <v>36</v>
      </c>
      <c r="G6" s="7" t="s">
        <v>38</v>
      </c>
      <c r="H6" s="7" t="s">
        <v>40</v>
      </c>
      <c r="I6" s="8" t="s">
        <v>89</v>
      </c>
      <c r="J6" s="7" t="s">
        <v>833</v>
      </c>
      <c r="K6" s="7" t="s">
        <v>44</v>
      </c>
      <c r="L6" s="184" t="s">
        <v>798</v>
      </c>
      <c r="M6" s="184" t="s">
        <v>799</v>
      </c>
      <c r="N6" s="184" t="s">
        <v>800</v>
      </c>
      <c r="O6" s="184" t="s">
        <v>801</v>
      </c>
      <c r="P6" s="184" t="s">
        <v>1343</v>
      </c>
      <c r="Q6" s="184" t="s">
        <v>1344</v>
      </c>
      <c r="R6" s="47" t="s">
        <v>802</v>
      </c>
      <c r="S6" s="47" t="s">
        <v>804</v>
      </c>
      <c r="T6" s="47" t="s">
        <v>1345</v>
      </c>
      <c r="U6" s="47" t="s">
        <v>805</v>
      </c>
      <c r="V6" s="47" t="s">
        <v>806</v>
      </c>
      <c r="W6" s="47" t="s">
        <v>1346</v>
      </c>
      <c r="X6" s="47" t="s">
        <v>807</v>
      </c>
      <c r="Y6" s="47" t="s">
        <v>808</v>
      </c>
      <c r="Z6" s="47" t="s">
        <v>1347</v>
      </c>
      <c r="AA6" s="47" t="s">
        <v>810</v>
      </c>
      <c r="AB6" s="47" t="s">
        <v>809</v>
      </c>
      <c r="AC6" s="47" t="s">
        <v>1348</v>
      </c>
      <c r="AD6" s="47" t="s">
        <v>1349</v>
      </c>
      <c r="AE6" s="47" t="s">
        <v>811</v>
      </c>
      <c r="AF6" s="47" t="s">
        <v>812</v>
      </c>
      <c r="AG6" s="47" t="s">
        <v>1350</v>
      </c>
      <c r="AH6" s="47" t="s">
        <v>813</v>
      </c>
      <c r="AI6" s="47" t="s">
        <v>814</v>
      </c>
      <c r="AJ6" s="47" t="s">
        <v>1351</v>
      </c>
      <c r="AK6" s="47" t="s">
        <v>816</v>
      </c>
      <c r="AL6" s="47" t="s">
        <v>815</v>
      </c>
      <c r="AM6" s="47" t="s">
        <v>1352</v>
      </c>
      <c r="AN6" s="47" t="s">
        <v>824</v>
      </c>
      <c r="AO6" s="47" t="s">
        <v>1353</v>
      </c>
      <c r="AP6" s="47" t="s">
        <v>1354</v>
      </c>
      <c r="AQ6" s="47" t="s">
        <v>1355</v>
      </c>
      <c r="AR6" s="47" t="s">
        <v>91</v>
      </c>
      <c r="AS6" s="47" t="s">
        <v>1356</v>
      </c>
      <c r="AT6" s="47" t="s">
        <v>1357</v>
      </c>
      <c r="AU6" s="47" t="s">
        <v>1358</v>
      </c>
      <c r="AV6" s="47" t="s">
        <v>1359</v>
      </c>
      <c r="AW6" s="47" t="s">
        <v>1360</v>
      </c>
      <c r="AX6" s="47" t="s">
        <v>1361</v>
      </c>
      <c r="AY6" s="10" t="s">
        <v>780</v>
      </c>
      <c r="AZ6" s="10" t="s">
        <v>781</v>
      </c>
      <c r="BA6" s="10" t="s">
        <v>782</v>
      </c>
      <c r="BB6" s="11" t="s">
        <v>1362</v>
      </c>
      <c r="BC6" s="11" t="s">
        <v>1363</v>
      </c>
      <c r="BD6" s="11" t="s">
        <v>1364</v>
      </c>
      <c r="BE6" s="184" t="s">
        <v>1365</v>
      </c>
      <c r="BF6" s="184" t="s">
        <v>1366</v>
      </c>
      <c r="BG6" s="184" t="s">
        <v>1367</v>
      </c>
      <c r="BH6" s="184" t="s">
        <v>1368</v>
      </c>
      <c r="BI6" s="106" t="s">
        <v>92</v>
      </c>
      <c r="BJ6" s="184" t="s">
        <v>817</v>
      </c>
      <c r="BK6" s="184" t="s">
        <v>818</v>
      </c>
      <c r="BL6" s="47" t="s">
        <v>803</v>
      </c>
      <c r="BM6" s="47" t="s">
        <v>819</v>
      </c>
      <c r="BN6" s="47" t="s">
        <v>820</v>
      </c>
      <c r="BO6" s="47" t="s">
        <v>821</v>
      </c>
      <c r="BP6" s="47" t="s">
        <v>822</v>
      </c>
      <c r="BQ6" s="47" t="s">
        <v>823</v>
      </c>
      <c r="BR6" s="47" t="s">
        <v>825</v>
      </c>
      <c r="BS6" s="47" t="s">
        <v>826</v>
      </c>
      <c r="BT6" s="47" t="s">
        <v>827</v>
      </c>
      <c r="BU6" s="47" t="s">
        <v>828</v>
      </c>
      <c r="BV6" s="10" t="s">
        <v>783</v>
      </c>
      <c r="BW6" s="10" t="s">
        <v>784</v>
      </c>
      <c r="BX6" s="10" t="s">
        <v>785</v>
      </c>
      <c r="BY6" s="107" t="s">
        <v>93</v>
      </c>
      <c r="BZ6" s="106" t="s">
        <v>94</v>
      </c>
      <c r="CA6" s="9" t="s">
        <v>90</v>
      </c>
      <c r="CB6" s="9" t="s">
        <v>792</v>
      </c>
      <c r="CC6" s="9" t="s">
        <v>793</v>
      </c>
      <c r="CD6" s="10" t="s">
        <v>829</v>
      </c>
      <c r="CE6" s="10" t="s">
        <v>830</v>
      </c>
      <c r="CF6" s="10" t="s">
        <v>831</v>
      </c>
      <c r="CG6" s="106" t="s">
        <v>95</v>
      </c>
      <c r="CH6" s="18" t="s">
        <v>96</v>
      </c>
      <c r="CI6" s="18" t="s">
        <v>97</v>
      </c>
      <c r="CJ6" s="18" t="s">
        <v>98</v>
      </c>
      <c r="CK6" s="106" t="s">
        <v>794</v>
      </c>
      <c r="CL6" s="106" t="s">
        <v>791</v>
      </c>
      <c r="CM6" s="106" t="s">
        <v>99</v>
      </c>
      <c r="CN6" s="59" t="s">
        <v>55</v>
      </c>
    </row>
    <row r="7" spans="1:92" x14ac:dyDescent="0.3">
      <c r="A7" s="31">
        <v>25</v>
      </c>
      <c r="B7" s="105" t="str">
        <f ca="1">IF(Distributivo_trabajo[[#This Row],[Nro.]]="","",VLOOKUP(Distributivo_trabajo[[#This Row],[Nro.]],'Nómina de personal'!$A:$C,3,0))</f>
        <v>JENNY MARICELA CHANCUSIG ARMAS</v>
      </c>
      <c r="C7" s="104" t="str">
        <f ca="1">IF(Distributivo_trabajo[[#This Row],[Nro.]]="","",VLOOKUP(Distributivo_trabajo[[#This Row],[Nro.]],'Nómina de personal'!$A:$K,11,0))</f>
        <v>Nomb. Definitivo</v>
      </c>
      <c r="D7" s="105" t="str">
        <f ca="1">IF(Distributivo_trabajo[[#This Row],[Nro.]]="","",VLOOKUP(Distributivo_trabajo[[#This Row],[Nro.]],'Nómina de personal'!$A:$L,12,0))</f>
        <v>Docente</v>
      </c>
      <c r="E7" s="105" t="str">
        <f ca="1">IF(Distributivo_trabajo[[#This Row],[Nro.]]="","",VLOOKUP(Distributivo_trabajo[[#This Row],[Nro.]],'Nómina de personal'!$A:$G,7,0))</f>
        <v>GANADOR DE QSM 5 DOCENTE DE INICIAL 2 (DE 3 A 6 AÑOS) Y SUBNIVEL PREPARATORIA (1RO DE EGB)</v>
      </c>
      <c r="F7" s="4" t="s">
        <v>409</v>
      </c>
      <c r="G7" s="4" t="s">
        <v>189</v>
      </c>
      <c r="H7" s="4"/>
      <c r="I7" s="60" t="s">
        <v>263</v>
      </c>
      <c r="J7" s="60"/>
      <c r="K7" s="60"/>
      <c r="L7" s="187">
        <v>25</v>
      </c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5">
        <f>+SUM(Distributivo_trabajo[[#This Row],[Grupo 3 años A]:[Tercero de BT IEME A]])</f>
        <v>25</v>
      </c>
      <c r="BJ7" s="188"/>
      <c r="BK7" s="188"/>
      <c r="BL7" s="188"/>
      <c r="BM7" s="188"/>
      <c r="BN7" s="188"/>
      <c r="BO7" s="188"/>
      <c r="BP7" s="188"/>
      <c r="BQ7" s="188"/>
      <c r="BR7" s="188"/>
      <c r="BS7" s="188"/>
      <c r="BT7" s="188"/>
      <c r="BU7" s="188"/>
      <c r="BV7" s="188"/>
      <c r="BW7" s="188"/>
      <c r="BX7" s="188"/>
      <c r="BY7" s="188"/>
      <c r="BZ7" s="185">
        <f>+SUM(Distributivo_trabajo[[#This Row],[Grupo 3 años A2]:[BTP]])</f>
        <v>0</v>
      </c>
      <c r="CA7" s="187"/>
      <c r="CB7" s="187"/>
      <c r="CC7" s="187"/>
      <c r="CD7" s="187"/>
      <c r="CE7" s="187"/>
      <c r="CF7" s="187"/>
      <c r="CG7" s="185">
        <f>+SUM(Distributivo_trabajo[[#This Row],[8vo A]:[Tercero de BGU A3]])</f>
        <v>0</v>
      </c>
      <c r="CH7" s="187"/>
      <c r="CI7" s="187"/>
      <c r="CJ7" s="187"/>
      <c r="CK7" s="185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7" s="185">
        <v>5</v>
      </c>
      <c r="CM7" s="185">
        <f>+SUM(Distributivo_trabajo[[#This Row],[Directivo]:[Total Periodos acompañamiento]])</f>
        <v>30</v>
      </c>
      <c r="CN7" s="189"/>
    </row>
    <row r="8" spans="1:92" x14ac:dyDescent="0.3">
      <c r="A8" s="227">
        <v>28</v>
      </c>
      <c r="B8" s="228" t="str">
        <f ca="1">IF(Distributivo_trabajo[[#This Row],[Nro.]]="","",VLOOKUP(Distributivo_trabajo[[#This Row],[Nro.]],'Nómina de personal'!$A:$C,3,0))</f>
        <v xml:space="preserve">LAURA VILCA TOAPANTA </v>
      </c>
      <c r="C8" s="228" t="str">
        <f ca="1">IF(Distributivo_trabajo[[#This Row],[Nro.]]="","",VLOOKUP(Distributivo_trabajo[[#This Row],[Nro.]],'Nómina de personal'!$A:$K,11,0))</f>
        <v>Nomb. Definitivo</v>
      </c>
      <c r="D8" s="228" t="str">
        <f ca="1">IF(Distributivo_trabajo[[#This Row],[Nro.]]="","",VLOOKUP(Distributivo_trabajo[[#This Row],[Nro.]],'Nómina de personal'!$A:$L,12,0))</f>
        <v>Docente</v>
      </c>
      <c r="E8" s="228" t="str">
        <f ca="1">IF(Distributivo_trabajo[[#This Row],[Nro.]]="","",VLOOKUP(Distributivo_trabajo[[#This Row],[Nro.]],'Nómina de personal'!$A:$G,7,0))</f>
        <v>NOMBRAMIENTO DEFINITIVO DESDE 2014 DOCENTE DE EDUCACIÓN INICIAL</v>
      </c>
      <c r="F8" s="229" t="s">
        <v>409</v>
      </c>
      <c r="G8" s="229" t="s">
        <v>189</v>
      </c>
      <c r="H8" s="229"/>
      <c r="I8" s="230" t="s">
        <v>263</v>
      </c>
      <c r="J8" s="230"/>
      <c r="K8" s="230"/>
      <c r="L8" s="231"/>
      <c r="M8" s="231">
        <v>25</v>
      </c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231"/>
      <c r="AN8" s="231"/>
      <c r="AO8" s="231"/>
      <c r="AP8" s="231"/>
      <c r="AQ8" s="231"/>
      <c r="AR8" s="231"/>
      <c r="AS8" s="231"/>
      <c r="AT8" s="232"/>
      <c r="AU8" s="232"/>
      <c r="AV8" s="232"/>
      <c r="AW8" s="232"/>
      <c r="AX8" s="233"/>
      <c r="AY8" s="232"/>
      <c r="AZ8" s="232"/>
      <c r="BA8" s="232"/>
      <c r="BB8" s="232"/>
      <c r="BC8" s="232"/>
      <c r="BD8" s="232"/>
      <c r="BE8" s="232"/>
      <c r="BF8" s="232"/>
      <c r="BG8" s="232"/>
      <c r="BH8" s="232"/>
      <c r="BI8" s="234">
        <f>+SUM(Distributivo_trabajo[[#This Row],[Grupo 3 años A]:[Tercero de BT IEME A]])</f>
        <v>25</v>
      </c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6"/>
      <c r="BW8" s="236"/>
      <c r="BX8" s="236"/>
      <c r="BY8" s="236"/>
      <c r="BZ8" s="237">
        <f>+SUM(Distributivo_trabajo[[#This Row],[Grupo 3 años A2]:[BTP]])</f>
        <v>0</v>
      </c>
      <c r="CA8" s="232"/>
      <c r="CB8" s="232"/>
      <c r="CC8" s="232"/>
      <c r="CD8" s="232"/>
      <c r="CE8" s="232"/>
      <c r="CF8" s="232"/>
      <c r="CG8" s="234">
        <f>+SUM(Distributivo_trabajo[[#This Row],[8vo A]:[Tercero de BGU A3]])</f>
        <v>0</v>
      </c>
      <c r="CH8" s="232"/>
      <c r="CI8" s="232"/>
      <c r="CJ8" s="232"/>
      <c r="CK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8" s="234">
        <v>5</v>
      </c>
      <c r="CM8" s="234">
        <f>+SUM(Distributivo_trabajo[[#This Row],[Directivo]:[Total Periodos acompañamiento]])</f>
        <v>30</v>
      </c>
      <c r="CN8" s="238"/>
    </row>
    <row r="9" spans="1:92" x14ac:dyDescent="0.3">
      <c r="A9" s="227">
        <v>22</v>
      </c>
      <c r="B9" s="228" t="str">
        <f ca="1">IF(Distributivo_trabajo[[#This Row],[Nro.]]="","",VLOOKUP(Distributivo_trabajo[[#This Row],[Nro.]],'Nómina de personal'!$A:$C,3,0))</f>
        <v xml:space="preserve">IRMA MARÍA MARTÍNEZ NIETO  </v>
      </c>
      <c r="C9" s="228" t="str">
        <f ca="1">IF(Distributivo_trabajo[[#This Row],[Nro.]]="","",VLOOKUP(Distributivo_trabajo[[#This Row],[Nro.]],'Nómina de personal'!$A:$K,11,0))</f>
        <v>Nomb. Definitivo</v>
      </c>
      <c r="D9" s="228" t="str">
        <f ca="1">IF(Distributivo_trabajo[[#This Row],[Nro.]]="","",VLOOKUP(Distributivo_trabajo[[#This Row],[Nro.]],'Nómina de personal'!$A:$L,12,0))</f>
        <v>Docente</v>
      </c>
      <c r="E9" s="228" t="str">
        <f ca="1">IF(Distributivo_trabajo[[#This Row],[Nro.]]="","",VLOOKUP(Distributivo_trabajo[[#This Row],[Nro.]],'Nómina de personal'!$A:$G,7,0))</f>
        <v>NOMBRAMIENTO DEFINITIVO DESDE 2014 DOCENTE EDUCACIÓN INICIAL</v>
      </c>
      <c r="F9" s="229" t="s">
        <v>409</v>
      </c>
      <c r="G9" s="229" t="s">
        <v>189</v>
      </c>
      <c r="H9" s="229"/>
      <c r="I9" s="230" t="s">
        <v>263</v>
      </c>
      <c r="J9" s="230"/>
      <c r="K9" s="230"/>
      <c r="L9" s="231"/>
      <c r="M9" s="231"/>
      <c r="N9" s="231">
        <v>25</v>
      </c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231"/>
      <c r="AN9" s="231"/>
      <c r="AO9" s="231"/>
      <c r="AP9" s="231"/>
      <c r="AQ9" s="231"/>
      <c r="AR9" s="231"/>
      <c r="AS9" s="231"/>
      <c r="AT9" s="232"/>
      <c r="AU9" s="232"/>
      <c r="AV9" s="232"/>
      <c r="AW9" s="232"/>
      <c r="AX9" s="233"/>
      <c r="AY9" s="232"/>
      <c r="AZ9" s="232"/>
      <c r="BA9" s="232"/>
      <c r="BB9" s="232"/>
      <c r="BC9" s="232"/>
      <c r="BD9" s="232"/>
      <c r="BE9" s="232"/>
      <c r="BF9" s="232"/>
      <c r="BG9" s="232"/>
      <c r="BH9" s="232"/>
      <c r="BI9" s="234">
        <f>+SUM(Distributivo_trabajo[[#This Row],[Grupo 3 años A]:[Tercero de BT IEME A]])</f>
        <v>25</v>
      </c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6"/>
      <c r="BW9" s="236"/>
      <c r="BX9" s="236"/>
      <c r="BY9" s="236"/>
      <c r="BZ9" s="237">
        <f>+SUM(Distributivo_trabajo[[#This Row],[Grupo 3 años A2]:[BTP]])</f>
        <v>0</v>
      </c>
      <c r="CA9" s="232"/>
      <c r="CB9" s="232"/>
      <c r="CC9" s="232"/>
      <c r="CD9" s="232"/>
      <c r="CE9" s="232"/>
      <c r="CF9" s="232"/>
      <c r="CG9" s="234">
        <f>+SUM(Distributivo_trabajo[[#This Row],[8vo A]:[Tercero de BGU A3]])</f>
        <v>0</v>
      </c>
      <c r="CH9" s="232"/>
      <c r="CI9" s="232"/>
      <c r="CJ9" s="232"/>
      <c r="CK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9" s="234">
        <v>5</v>
      </c>
      <c r="CM9" s="234">
        <f>+SUM(Distributivo_trabajo[[#This Row],[Directivo]:[Total Periodos acompañamiento]])</f>
        <v>30</v>
      </c>
      <c r="CN9" s="238"/>
    </row>
    <row r="10" spans="1:92" x14ac:dyDescent="0.3">
      <c r="A10" s="227">
        <v>30</v>
      </c>
      <c r="B10" s="228" t="str">
        <f ca="1">IF(Distributivo_trabajo[[#This Row],[Nro.]]="","",VLOOKUP(Distributivo_trabajo[[#This Row],[Nro.]],'Nómina de personal'!$A:$C,3,0))</f>
        <v xml:space="preserve">LILIANA ELIZABETH BUSTILLOS CAJAS </v>
      </c>
      <c r="C10" s="228" t="str">
        <f ca="1">IF(Distributivo_trabajo[[#This Row],[Nro.]]="","",VLOOKUP(Distributivo_trabajo[[#This Row],[Nro.]],'Nómina de personal'!$A:$K,11,0))</f>
        <v>Nomb. Definitivo</v>
      </c>
      <c r="D10" s="228" t="str">
        <f ca="1">IF(Distributivo_trabajo[[#This Row],[Nro.]]="","",VLOOKUP(Distributivo_trabajo[[#This Row],[Nro.]],'Nómina de personal'!$A:$L,12,0))</f>
        <v>Docente</v>
      </c>
      <c r="E10" s="228" t="str">
        <f ca="1">IF(Distributivo_trabajo[[#This Row],[Nro.]]="","",VLOOKUP(Distributivo_trabajo[[#This Row],[Nro.]],'Nómina de personal'!$A:$G,7,0))</f>
        <v>NOMBRAMIENTO DEFINITIVO DESDE 2014 DOCENTE EDUCACIÓN INICIAL</v>
      </c>
      <c r="F10" s="229" t="s">
        <v>409</v>
      </c>
      <c r="G10" s="229" t="s">
        <v>189</v>
      </c>
      <c r="H10" s="229"/>
      <c r="I10" s="230" t="s">
        <v>263</v>
      </c>
      <c r="J10" s="230"/>
      <c r="K10" s="230"/>
      <c r="L10" s="231"/>
      <c r="M10" s="231"/>
      <c r="N10" s="231"/>
      <c r="O10" s="231">
        <v>25</v>
      </c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2"/>
      <c r="AU10" s="232"/>
      <c r="AV10" s="232"/>
      <c r="AW10" s="232"/>
      <c r="AX10" s="233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4">
        <f>+SUM(Distributivo_trabajo[[#This Row],[Grupo 3 años A]:[Tercero de BT IEME A]])</f>
        <v>25</v>
      </c>
      <c r="BJ10" s="235"/>
      <c r="BK10" s="235"/>
      <c r="BL10" s="235"/>
      <c r="BM10" s="235"/>
      <c r="BN10" s="235"/>
      <c r="BO10" s="235"/>
      <c r="BP10" s="235"/>
      <c r="BQ10" s="235"/>
      <c r="BR10" s="235"/>
      <c r="BS10" s="235"/>
      <c r="BT10" s="235"/>
      <c r="BU10" s="235"/>
      <c r="BV10" s="236"/>
      <c r="BW10" s="236"/>
      <c r="BX10" s="236"/>
      <c r="BY10" s="236"/>
      <c r="BZ10" s="237">
        <f>+SUM(Distributivo_trabajo[[#This Row],[Grupo 3 años A2]:[BTP]])</f>
        <v>0</v>
      </c>
      <c r="CA10" s="232"/>
      <c r="CB10" s="232"/>
      <c r="CC10" s="232"/>
      <c r="CD10" s="232"/>
      <c r="CE10" s="232"/>
      <c r="CF10" s="232"/>
      <c r="CG10" s="234">
        <f>+SUM(Distributivo_trabajo[[#This Row],[8vo A]:[Tercero de BGU A3]])</f>
        <v>0</v>
      </c>
      <c r="CH10" s="232"/>
      <c r="CI10" s="232"/>
      <c r="CJ10" s="232"/>
      <c r="CK1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10" s="234">
        <v>5</v>
      </c>
      <c r="CM10" s="234">
        <f>+SUM(Distributivo_trabajo[[#This Row],[Directivo]:[Total Periodos acompañamiento]])</f>
        <v>30</v>
      </c>
      <c r="CN10" s="238"/>
    </row>
    <row r="11" spans="1:92" x14ac:dyDescent="0.3">
      <c r="A11" s="227">
        <v>51</v>
      </c>
      <c r="B11" s="228" t="str">
        <f ca="1">IF(Distributivo_trabajo[[#This Row],[Nro.]]="","",VLOOKUP(Distributivo_trabajo[[#This Row],[Nro.]],'Nómina de personal'!$A:$C,3,0))</f>
        <v xml:space="preserve">NELLY CATALINA BANDA YANEZ </v>
      </c>
      <c r="C11" s="228" t="str">
        <f ca="1">IF(Distributivo_trabajo[[#This Row],[Nro.]]="","",VLOOKUP(Distributivo_trabajo[[#This Row],[Nro.]],'Nómina de personal'!$A:$K,11,0))</f>
        <v>Nomb. Definitivo</v>
      </c>
      <c r="D11" s="228" t="str">
        <f ca="1">IF(Distributivo_trabajo[[#This Row],[Nro.]]="","",VLOOKUP(Distributivo_trabajo[[#This Row],[Nro.]],'Nómina de personal'!$A:$L,12,0))</f>
        <v>Docente</v>
      </c>
      <c r="E11" s="228" t="str">
        <f ca="1">IF(Distributivo_trabajo[[#This Row],[Nro.]]="","",VLOOKUP(Distributivo_trabajo[[#This Row],[Nro.]],'Nómina de personal'!$A:$G,7,0))</f>
        <v>NOMBRAMIENTO DEFINITIVO DESDE EL 2012 DOCENTE INICIAL</v>
      </c>
      <c r="F11" s="229" t="s">
        <v>409</v>
      </c>
      <c r="G11" s="229" t="s">
        <v>189</v>
      </c>
      <c r="H11" s="229"/>
      <c r="I11" s="230" t="s">
        <v>263</v>
      </c>
      <c r="J11" s="230"/>
      <c r="K11" s="230"/>
      <c r="L11" s="231"/>
      <c r="M11" s="231"/>
      <c r="N11" s="231"/>
      <c r="O11" s="231"/>
      <c r="P11" s="231">
        <v>25</v>
      </c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31"/>
      <c r="AQ11" s="231"/>
      <c r="AR11" s="231"/>
      <c r="AS11" s="231"/>
      <c r="AT11" s="232"/>
      <c r="AU11" s="232"/>
      <c r="AV11" s="232"/>
      <c r="AW11" s="232"/>
      <c r="AX11" s="233"/>
      <c r="AY11" s="232"/>
      <c r="AZ11" s="232"/>
      <c r="BA11" s="232"/>
      <c r="BB11" s="232"/>
      <c r="BC11" s="232"/>
      <c r="BD11" s="232"/>
      <c r="BE11" s="232"/>
      <c r="BF11" s="232"/>
      <c r="BG11" s="232"/>
      <c r="BH11" s="232"/>
      <c r="BI11" s="234">
        <f>+SUM(Distributivo_trabajo[[#This Row],[Grupo 3 años A]:[Tercero de BT IEME A]])</f>
        <v>25</v>
      </c>
      <c r="BJ11" s="235"/>
      <c r="BK11" s="235"/>
      <c r="BL11" s="235"/>
      <c r="BM11" s="235"/>
      <c r="BN11" s="235"/>
      <c r="BO11" s="235"/>
      <c r="BP11" s="235"/>
      <c r="BQ11" s="235"/>
      <c r="BR11" s="235"/>
      <c r="BS11" s="235"/>
      <c r="BT11" s="235"/>
      <c r="BU11" s="235"/>
      <c r="BV11" s="236"/>
      <c r="BW11" s="236"/>
      <c r="BX11" s="236"/>
      <c r="BY11" s="236"/>
      <c r="BZ11" s="237">
        <f>+SUM(Distributivo_trabajo[[#This Row],[Grupo 3 años A2]:[BTP]])</f>
        <v>0</v>
      </c>
      <c r="CA11" s="232"/>
      <c r="CB11" s="232"/>
      <c r="CC11" s="232"/>
      <c r="CD11" s="232"/>
      <c r="CE11" s="232"/>
      <c r="CF11" s="232"/>
      <c r="CG11" s="234">
        <f>+SUM(Distributivo_trabajo[[#This Row],[8vo A]:[Tercero de BGU A3]])</f>
        <v>0</v>
      </c>
      <c r="CH11" s="232"/>
      <c r="CI11" s="232"/>
      <c r="CJ11" s="232"/>
      <c r="CK1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11" s="234">
        <v>5</v>
      </c>
      <c r="CM11" s="234">
        <f>+SUM(Distributivo_trabajo[[#This Row],[Directivo]:[Total Periodos acompañamiento]])</f>
        <v>30</v>
      </c>
      <c r="CN11" s="238"/>
    </row>
    <row r="12" spans="1:92" x14ac:dyDescent="0.3">
      <c r="A12" s="227">
        <v>49</v>
      </c>
      <c r="B12" s="228" t="str">
        <f ca="1">IF(Distributivo_trabajo[[#This Row],[Nro.]]="","",VLOOKUP(Distributivo_trabajo[[#This Row],[Nro.]],'Nómina de personal'!$A:$C,3,0))</f>
        <v xml:space="preserve">NARCISA DEL CONSUELO CHILUISA LISINTUÑA </v>
      </c>
      <c r="C12" s="228" t="str">
        <f ca="1">IF(Distributivo_trabajo[[#This Row],[Nro.]]="","",VLOOKUP(Distributivo_trabajo[[#This Row],[Nro.]],'Nómina de personal'!$A:$K,11,0))</f>
        <v>Contrato</v>
      </c>
      <c r="D12" s="228" t="str">
        <f ca="1">IF(Distributivo_trabajo[[#This Row],[Nro.]]="","",VLOOKUP(Distributivo_trabajo[[#This Row],[Nro.]],'Nómina de personal'!$A:$L,12,0))</f>
        <v>Docente</v>
      </c>
      <c r="E12" s="228" t="str">
        <f ca="1">IF(Distributivo_trabajo[[#This Row],[Nro.]]="","",VLOOKUP(Distributivo_trabajo[[#This Row],[Nro.]],'Nómina de personal'!$A:$G,7,0))</f>
        <v>CONTRATO OCACIONAL 2023 DOCENTE  DE EGB 2DO A 7MO</v>
      </c>
      <c r="F12" s="229" t="s">
        <v>409</v>
      </c>
      <c r="G12" s="229" t="s">
        <v>189</v>
      </c>
      <c r="H12" s="229"/>
      <c r="I12" s="230" t="s">
        <v>263</v>
      </c>
      <c r="J12" s="230"/>
      <c r="K12" s="230"/>
      <c r="L12" s="231"/>
      <c r="M12" s="231"/>
      <c r="N12" s="231"/>
      <c r="O12" s="231"/>
      <c r="P12" s="231"/>
      <c r="Q12" s="231">
        <v>25</v>
      </c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2"/>
      <c r="AU12" s="232"/>
      <c r="AV12" s="232"/>
      <c r="AW12" s="232"/>
      <c r="AX12" s="233"/>
      <c r="AY12" s="232"/>
      <c r="AZ12" s="232"/>
      <c r="BA12" s="232"/>
      <c r="BB12" s="232"/>
      <c r="BC12" s="232"/>
      <c r="BD12" s="232"/>
      <c r="BE12" s="232"/>
      <c r="BF12" s="232"/>
      <c r="BG12" s="232"/>
      <c r="BH12" s="232"/>
      <c r="BI12" s="234">
        <f>+SUM(Distributivo_trabajo[[#This Row],[Grupo 3 años A]:[Tercero de BT IEME A]])</f>
        <v>25</v>
      </c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36"/>
      <c r="BW12" s="236"/>
      <c r="BX12" s="236"/>
      <c r="BY12" s="236"/>
      <c r="BZ12" s="237">
        <f>+SUM(Distributivo_trabajo[[#This Row],[Grupo 3 años A2]:[BTP]])</f>
        <v>0</v>
      </c>
      <c r="CA12" s="232"/>
      <c r="CB12" s="232"/>
      <c r="CC12" s="232"/>
      <c r="CD12" s="232"/>
      <c r="CE12" s="232"/>
      <c r="CF12" s="232"/>
      <c r="CG12" s="234">
        <f>+SUM(Distributivo_trabajo[[#This Row],[8vo A]:[Tercero de BGU A3]])</f>
        <v>0</v>
      </c>
      <c r="CH12" s="232"/>
      <c r="CI12" s="232"/>
      <c r="CJ12" s="232"/>
      <c r="CK1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12" s="234">
        <v>5</v>
      </c>
      <c r="CM12" s="234">
        <f>+SUM(Distributivo_trabajo[[#This Row],[Directivo]:[Total Periodos acompañamiento]])</f>
        <v>30</v>
      </c>
      <c r="CN12" s="238"/>
    </row>
    <row r="13" spans="1:92" x14ac:dyDescent="0.3">
      <c r="A13" s="227">
        <v>6</v>
      </c>
      <c r="B13" s="228" t="str">
        <f ca="1">IF(Distributivo_trabajo[[#This Row],[Nro.]]="","",VLOOKUP(Distributivo_trabajo[[#This Row],[Nro.]],'Nómina de personal'!$A:$C,3,0))</f>
        <v xml:space="preserve">CECILIA KARINA  MADRIL QUISHPE </v>
      </c>
      <c r="C13" s="228" t="str">
        <f ca="1">IF(Distributivo_trabajo[[#This Row],[Nro.]]="","",VLOOKUP(Distributivo_trabajo[[#This Row],[Nro.]],'Nómina de personal'!$A:$K,11,0))</f>
        <v>Contrato</v>
      </c>
      <c r="D13" s="228" t="str">
        <f ca="1">IF(Distributivo_trabajo[[#This Row],[Nro.]]="","",VLOOKUP(Distributivo_trabajo[[#This Row],[Nro.]],'Nómina de personal'!$A:$L,12,0))</f>
        <v>Docente</v>
      </c>
      <c r="E13" s="228" t="str">
        <f ca="1">IF(Distributivo_trabajo[[#This Row],[Nro.]]="","",VLOOKUP(Distributivo_trabajo[[#This Row],[Nro.]],'Nómina de personal'!$A:$G,7,0))</f>
        <v>CONTRATO OCACIONAL 2023 DOCENTE  DE EGB 2DO A 7MO</v>
      </c>
      <c r="F13" s="229" t="s">
        <v>409</v>
      </c>
      <c r="G13" s="229" t="s">
        <v>190</v>
      </c>
      <c r="H13" s="229"/>
      <c r="I13" s="230" t="s">
        <v>263</v>
      </c>
      <c r="J13" s="230"/>
      <c r="K13" s="230"/>
      <c r="L13" s="231"/>
      <c r="M13" s="231"/>
      <c r="N13" s="231"/>
      <c r="O13" s="231"/>
      <c r="P13" s="231"/>
      <c r="Q13" s="231"/>
      <c r="R13" s="231">
        <v>25</v>
      </c>
      <c r="S13" s="231"/>
      <c r="T13" s="231"/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  <c r="AE13" s="231"/>
      <c r="AF13" s="231"/>
      <c r="AG13" s="231"/>
      <c r="AH13" s="231"/>
      <c r="AI13" s="231"/>
      <c r="AJ13" s="231"/>
      <c r="AK13" s="231"/>
      <c r="AL13" s="231"/>
      <c r="AM13" s="231"/>
      <c r="AN13" s="231"/>
      <c r="AO13" s="231"/>
      <c r="AP13" s="231"/>
      <c r="AQ13" s="231"/>
      <c r="AR13" s="231"/>
      <c r="AS13" s="231"/>
      <c r="AT13" s="232"/>
      <c r="AU13" s="232"/>
      <c r="AV13" s="232"/>
      <c r="AW13" s="232"/>
      <c r="AX13" s="233"/>
      <c r="AY13" s="232"/>
      <c r="AZ13" s="232"/>
      <c r="BA13" s="232"/>
      <c r="BB13" s="232"/>
      <c r="BC13" s="232"/>
      <c r="BD13" s="232"/>
      <c r="BE13" s="232"/>
      <c r="BF13" s="232"/>
      <c r="BG13" s="232"/>
      <c r="BH13" s="232"/>
      <c r="BI13" s="234">
        <f>+SUM(Distributivo_trabajo[[#This Row],[Grupo 3 años A]:[Tercero de BT IEME A]])</f>
        <v>25</v>
      </c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36"/>
      <c r="BW13" s="236"/>
      <c r="BX13" s="236"/>
      <c r="BY13" s="236"/>
      <c r="BZ13" s="237">
        <f>+SUM(Distributivo_trabajo[[#This Row],[Grupo 3 años A2]:[BTP]])</f>
        <v>0</v>
      </c>
      <c r="CA13" s="232"/>
      <c r="CB13" s="232"/>
      <c r="CC13" s="232"/>
      <c r="CD13" s="232"/>
      <c r="CE13" s="232"/>
      <c r="CF13" s="232"/>
      <c r="CG13" s="234">
        <f>+SUM(Distributivo_trabajo[[#This Row],[8vo A]:[Tercero de BGU A3]])</f>
        <v>0</v>
      </c>
      <c r="CH13" s="232"/>
      <c r="CI13" s="232"/>
      <c r="CJ13" s="232"/>
      <c r="CK1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13" s="234">
        <v>5</v>
      </c>
      <c r="CM13" s="234">
        <f>+SUM(Distributivo_trabajo[[#This Row],[Directivo]:[Total Periodos acompañamiento]])</f>
        <v>30</v>
      </c>
      <c r="CN13" s="238"/>
    </row>
    <row r="14" spans="1:92" x14ac:dyDescent="0.3">
      <c r="A14" s="227">
        <v>17</v>
      </c>
      <c r="B14" s="228" t="str">
        <f ca="1">IF(Distributivo_trabajo[[#This Row],[Nro.]]="","",VLOOKUP(Distributivo_trabajo[[#This Row],[Nro.]],'Nómina de personal'!$A:$C,3,0))</f>
        <v xml:space="preserve">EVA NARCISA YÁNEZ JÁCOME </v>
      </c>
      <c r="C14" s="228" t="str">
        <f ca="1">IF(Distributivo_trabajo[[#This Row],[Nro.]]="","",VLOOKUP(Distributivo_trabajo[[#This Row],[Nro.]],'Nómina de personal'!$A:$K,11,0))</f>
        <v>Nomb. Definitivo</v>
      </c>
      <c r="D14" s="228" t="str">
        <f ca="1">IF(Distributivo_trabajo[[#This Row],[Nro.]]="","",VLOOKUP(Distributivo_trabajo[[#This Row],[Nro.]],'Nómina de personal'!$A:$L,12,0))</f>
        <v>Docente</v>
      </c>
      <c r="E14" s="228" t="str">
        <f ca="1">IF(Distributivo_trabajo[[#This Row],[Nro.]]="","",VLOOKUP(Distributivo_trabajo[[#This Row],[Nro.]],'Nómina de personal'!$A:$G,7,0))</f>
        <v>TRASPASO DE PARTIDA 2014 DOCENTE DE EGB 2DO A 7MO</v>
      </c>
      <c r="F14" s="229" t="s">
        <v>409</v>
      </c>
      <c r="G14" s="229" t="s">
        <v>190</v>
      </c>
      <c r="H14" s="229"/>
      <c r="I14" s="230" t="s">
        <v>263</v>
      </c>
      <c r="J14" s="230"/>
      <c r="K14" s="230"/>
      <c r="L14" s="231"/>
      <c r="M14" s="231"/>
      <c r="N14" s="231"/>
      <c r="O14" s="231"/>
      <c r="P14" s="231"/>
      <c r="Q14" s="231"/>
      <c r="R14" s="231"/>
      <c r="S14" s="231">
        <v>25</v>
      </c>
      <c r="T14" s="231"/>
      <c r="U14" s="231"/>
      <c r="V14" s="231"/>
      <c r="W14" s="231"/>
      <c r="X14" s="231"/>
      <c r="Y14" s="231"/>
      <c r="Z14" s="231"/>
      <c r="AA14" s="231"/>
      <c r="AB14" s="231"/>
      <c r="AC14" s="231"/>
      <c r="AD14" s="231"/>
      <c r="AE14" s="231"/>
      <c r="AF14" s="231"/>
      <c r="AG14" s="231"/>
      <c r="AH14" s="231"/>
      <c r="AI14" s="231"/>
      <c r="AJ14" s="231"/>
      <c r="AK14" s="231"/>
      <c r="AL14" s="231"/>
      <c r="AM14" s="231"/>
      <c r="AN14" s="231"/>
      <c r="AO14" s="231"/>
      <c r="AP14" s="231"/>
      <c r="AQ14" s="231"/>
      <c r="AR14" s="231"/>
      <c r="AS14" s="231"/>
      <c r="AT14" s="232"/>
      <c r="AU14" s="232"/>
      <c r="AV14" s="232"/>
      <c r="AW14" s="232"/>
      <c r="AX14" s="233"/>
      <c r="AY14" s="232"/>
      <c r="AZ14" s="232"/>
      <c r="BA14" s="232"/>
      <c r="BB14" s="232"/>
      <c r="BC14" s="232"/>
      <c r="BD14" s="232"/>
      <c r="BE14" s="232"/>
      <c r="BF14" s="232"/>
      <c r="BG14" s="232"/>
      <c r="BH14" s="232"/>
      <c r="BI14" s="234">
        <f>+SUM(Distributivo_trabajo[[#This Row],[Grupo 3 años A]:[Tercero de BT IEME A]])</f>
        <v>25</v>
      </c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36"/>
      <c r="BW14" s="236"/>
      <c r="BX14" s="236"/>
      <c r="BY14" s="236"/>
      <c r="BZ14" s="237">
        <f>+SUM(Distributivo_trabajo[[#This Row],[Grupo 3 años A2]:[BTP]])</f>
        <v>0</v>
      </c>
      <c r="CA14" s="232"/>
      <c r="CB14" s="232"/>
      <c r="CC14" s="232"/>
      <c r="CD14" s="232"/>
      <c r="CE14" s="232"/>
      <c r="CF14" s="232"/>
      <c r="CG14" s="234">
        <f>+SUM(Distributivo_trabajo[[#This Row],[8vo A]:[Tercero de BGU A3]])</f>
        <v>0</v>
      </c>
      <c r="CH14" s="232"/>
      <c r="CI14" s="232"/>
      <c r="CJ14" s="232"/>
      <c r="CK1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14" s="234">
        <v>5</v>
      </c>
      <c r="CM14" s="234">
        <f>+SUM(Distributivo_trabajo[[#This Row],[Directivo]:[Total Periodos acompañamiento]])</f>
        <v>30</v>
      </c>
      <c r="CN14" s="238"/>
    </row>
    <row r="15" spans="1:92" x14ac:dyDescent="0.3">
      <c r="A15" s="227">
        <v>21</v>
      </c>
      <c r="B15" s="228" t="str">
        <f ca="1">IF(Distributivo_trabajo[[#This Row],[Nro.]]="","",VLOOKUP(Distributivo_trabajo[[#This Row],[Nro.]],'Nómina de personal'!$A:$C,3,0))</f>
        <v xml:space="preserve">GUADALUPE DEL ROCIO SEMANATE SEMANATE </v>
      </c>
      <c r="C15" s="228" t="str">
        <f ca="1">IF(Distributivo_trabajo[[#This Row],[Nro.]]="","",VLOOKUP(Distributivo_trabajo[[#This Row],[Nro.]],'Nómina de personal'!$A:$K,11,0))</f>
        <v>Contrato</v>
      </c>
      <c r="D15" s="228" t="str">
        <f ca="1">IF(Distributivo_trabajo[[#This Row],[Nro.]]="","",VLOOKUP(Distributivo_trabajo[[#This Row],[Nro.]],'Nómina de personal'!$A:$L,12,0))</f>
        <v>Docente</v>
      </c>
      <c r="E15" s="228" t="str">
        <f ca="1">IF(Distributivo_trabajo[[#This Row],[Nro.]]="","",VLOOKUP(Distributivo_trabajo[[#This Row],[Nro.]],'Nómina de personal'!$A:$G,7,0))</f>
        <v>CONTRATO OCACIONAL 2023 DOCENTE  DE EDUCACIÓN INICIAL</v>
      </c>
      <c r="F15" s="229" t="s">
        <v>409</v>
      </c>
      <c r="G15" s="229" t="s">
        <v>190</v>
      </c>
      <c r="H15" s="229"/>
      <c r="I15" s="230" t="s">
        <v>263</v>
      </c>
      <c r="J15" s="230"/>
      <c r="K15" s="230"/>
      <c r="L15" s="231"/>
      <c r="M15" s="231"/>
      <c r="N15" s="231"/>
      <c r="O15" s="231"/>
      <c r="P15" s="231"/>
      <c r="Q15" s="231"/>
      <c r="R15" s="231"/>
      <c r="S15" s="231"/>
      <c r="T15" s="231">
        <v>25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1"/>
      <c r="AF15" s="231"/>
      <c r="AG15" s="231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2"/>
      <c r="AU15" s="232"/>
      <c r="AV15" s="232"/>
      <c r="AW15" s="232"/>
      <c r="AX15" s="233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4">
        <f>+SUM(Distributivo_trabajo[[#This Row],[Grupo 3 años A]:[Tercero de BT IEME A]])</f>
        <v>25</v>
      </c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6"/>
      <c r="BW15" s="236"/>
      <c r="BX15" s="236"/>
      <c r="BY15" s="236"/>
      <c r="BZ15" s="237">
        <f>+SUM(Distributivo_trabajo[[#This Row],[Grupo 3 años A2]:[BTP]])</f>
        <v>0</v>
      </c>
      <c r="CA15" s="232"/>
      <c r="CB15" s="232"/>
      <c r="CC15" s="232"/>
      <c r="CD15" s="232"/>
      <c r="CE15" s="232"/>
      <c r="CF15" s="232"/>
      <c r="CG15" s="234">
        <f>+SUM(Distributivo_trabajo[[#This Row],[8vo A]:[Tercero de BGU A3]])</f>
        <v>0</v>
      </c>
      <c r="CH15" s="232"/>
      <c r="CI15" s="232"/>
      <c r="CJ15" s="232"/>
      <c r="CK1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25</v>
      </c>
      <c r="CL15" s="234">
        <v>5</v>
      </c>
      <c r="CM15" s="234">
        <f>+SUM(Distributivo_trabajo[[#This Row],[Directivo]:[Total Periodos acompañamiento]])</f>
        <v>30</v>
      </c>
      <c r="CN15" s="238"/>
    </row>
    <row r="16" spans="1:92" ht="12.6" customHeight="1" x14ac:dyDescent="0.3">
      <c r="A16" s="227">
        <v>34</v>
      </c>
      <c r="B16" s="228" t="str">
        <f ca="1">IF(Distributivo_trabajo[[#This Row],[Nro.]]="","",VLOOKUP(Distributivo_trabajo[[#This Row],[Nro.]],'Nómina de personal'!$A:$C,3,0))</f>
        <v xml:space="preserve">MAGALY SOARYDA ZUMBA MONTES </v>
      </c>
      <c r="C16" s="228" t="str">
        <f ca="1">IF(Distributivo_trabajo[[#This Row],[Nro.]]="","",VLOOKUP(Distributivo_trabajo[[#This Row],[Nro.]],'Nómina de personal'!$A:$K,11,0))</f>
        <v>Contrato</v>
      </c>
      <c r="D16" s="228" t="str">
        <f ca="1">IF(Distributivo_trabajo[[#This Row],[Nro.]]="","",VLOOKUP(Distributivo_trabajo[[#This Row],[Nro.]],'Nómina de personal'!$A:$L,12,0))</f>
        <v>Docente</v>
      </c>
      <c r="E16" s="228" t="str">
        <f ca="1">IF(Distributivo_trabajo[[#This Row],[Nro.]]="","",VLOOKUP(Distributivo_trabajo[[#This Row],[Nro.]],'Nómina de personal'!$A:$G,7,0))</f>
        <v>CONTRATO OCACIONAL 2023 DOCENTE  DE EGB 2DO A 7MO</v>
      </c>
      <c r="F16" s="229" t="s">
        <v>400</v>
      </c>
      <c r="G16" s="229" t="s">
        <v>192</v>
      </c>
      <c r="H16" s="229"/>
      <c r="I16" s="230" t="s">
        <v>265</v>
      </c>
      <c r="J16" s="230"/>
      <c r="K16" s="230"/>
      <c r="L16" s="231"/>
      <c r="M16" s="231"/>
      <c r="N16" s="231"/>
      <c r="O16" s="231"/>
      <c r="P16" s="231"/>
      <c r="Q16" s="231"/>
      <c r="R16" s="231"/>
      <c r="S16" s="231"/>
      <c r="T16" s="231"/>
      <c r="U16" s="231">
        <v>20</v>
      </c>
      <c r="V16" s="231"/>
      <c r="W16" s="231"/>
      <c r="X16" s="231"/>
      <c r="Y16" s="231"/>
      <c r="Z16" s="231"/>
      <c r="AA16" s="231"/>
      <c r="AB16" s="231"/>
      <c r="AC16" s="231"/>
      <c r="AD16" s="231"/>
      <c r="AE16" s="231"/>
      <c r="AF16" s="231"/>
      <c r="AG16" s="231"/>
      <c r="AH16" s="231"/>
      <c r="AI16" s="231"/>
      <c r="AJ16" s="231"/>
      <c r="AK16" s="231"/>
      <c r="AL16" s="231"/>
      <c r="AM16" s="231"/>
      <c r="AN16" s="231"/>
      <c r="AO16" s="231"/>
      <c r="AP16" s="231"/>
      <c r="AQ16" s="231"/>
      <c r="AR16" s="231"/>
      <c r="AS16" s="231"/>
      <c r="AT16" s="232"/>
      <c r="AU16" s="232"/>
      <c r="AV16" s="232"/>
      <c r="AW16" s="232"/>
      <c r="AX16" s="233"/>
      <c r="AY16" s="232"/>
      <c r="AZ16" s="232"/>
      <c r="BA16" s="232"/>
      <c r="BB16" s="232"/>
      <c r="BC16" s="232"/>
      <c r="BD16" s="232"/>
      <c r="BE16" s="232"/>
      <c r="BF16" s="232"/>
      <c r="BG16" s="232"/>
      <c r="BH16" s="232"/>
      <c r="BI16" s="234">
        <f>+SUM(Distributivo_trabajo[[#This Row],[Grupo 3 años A]:[Tercero de BT IEME A]])</f>
        <v>20</v>
      </c>
      <c r="BJ16" s="235"/>
      <c r="BK16" s="235"/>
      <c r="BL16" s="235"/>
      <c r="BM16" s="235"/>
      <c r="BN16" s="235"/>
      <c r="BO16" s="235"/>
      <c r="BP16" s="235"/>
      <c r="BQ16" s="235"/>
      <c r="BR16" s="235"/>
      <c r="BS16" s="235"/>
      <c r="BT16" s="235"/>
      <c r="BU16" s="235"/>
      <c r="BV16" s="236"/>
      <c r="BW16" s="236"/>
      <c r="BX16" s="236"/>
      <c r="BY16" s="236"/>
      <c r="BZ16" s="237">
        <f>+SUM(Distributivo_trabajo[[#This Row],[Grupo 3 años A2]:[BTP]])</f>
        <v>0</v>
      </c>
      <c r="CA16" s="232"/>
      <c r="CB16" s="232"/>
      <c r="CC16" s="232"/>
      <c r="CD16" s="232"/>
      <c r="CE16" s="232"/>
      <c r="CF16" s="232"/>
      <c r="CG16" s="234">
        <f>+SUM(Distributivo_trabajo[[#This Row],[8vo A]:[Tercero de BGU A3]])</f>
        <v>0</v>
      </c>
      <c r="CH16" s="232"/>
      <c r="CI16" s="232"/>
      <c r="CJ16" s="232"/>
      <c r="CK1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16" s="234">
        <v>5</v>
      </c>
      <c r="CM16" s="234">
        <f>+SUM(Distributivo_trabajo[[#This Row],[Directivo]:[Total Periodos acompañamiento]])</f>
        <v>25</v>
      </c>
      <c r="CN16" s="238"/>
    </row>
    <row r="17" spans="1:92" x14ac:dyDescent="0.3">
      <c r="A17" s="227">
        <v>34</v>
      </c>
      <c r="B17" s="228" t="str">
        <f ca="1">IF(Distributivo_trabajo[[#This Row],[Nro.]]="","",VLOOKUP(Distributivo_trabajo[[#This Row],[Nro.]],'Nómina de personal'!$A:$C,3,0))</f>
        <v xml:space="preserve">MAGALY SOARYDA ZUMBA MONTES </v>
      </c>
      <c r="C17" s="228" t="str">
        <f ca="1">IF(Distributivo_trabajo[[#This Row],[Nro.]]="","",VLOOKUP(Distributivo_trabajo[[#This Row],[Nro.]],'Nómina de personal'!$A:$K,11,0))</f>
        <v>Contrato</v>
      </c>
      <c r="D17" s="228" t="str">
        <f ca="1">IF(Distributivo_trabajo[[#This Row],[Nro.]]="","",VLOOKUP(Distributivo_trabajo[[#This Row],[Nro.]],'Nómina de personal'!$A:$L,12,0))</f>
        <v>Docente</v>
      </c>
      <c r="E17" s="228" t="str">
        <f ca="1">IF(Distributivo_trabajo[[#This Row],[Nro.]]="","",VLOOKUP(Distributivo_trabajo[[#This Row],[Nro.]],'Nómina de personal'!$A:$G,7,0))</f>
        <v>CONTRATO OCACIONAL 2023 DOCENTE  DE EGB 2DO A 7MO</v>
      </c>
      <c r="F17" s="229" t="s">
        <v>400</v>
      </c>
      <c r="G17" s="229" t="s">
        <v>192</v>
      </c>
      <c r="H17" s="229"/>
      <c r="I17" s="230" t="s">
        <v>147</v>
      </c>
      <c r="J17" s="230"/>
      <c r="K17" s="230"/>
      <c r="L17" s="231"/>
      <c r="M17" s="231"/>
      <c r="N17" s="231"/>
      <c r="O17" s="231"/>
      <c r="P17" s="231"/>
      <c r="Q17" s="231"/>
      <c r="R17" s="231"/>
      <c r="S17" s="231"/>
      <c r="T17" s="231"/>
      <c r="U17" s="231">
        <v>3</v>
      </c>
      <c r="V17" s="231"/>
      <c r="W17" s="231"/>
      <c r="X17" s="231"/>
      <c r="Y17" s="231"/>
      <c r="Z17" s="231"/>
      <c r="AA17" s="231"/>
      <c r="AB17" s="231"/>
      <c r="AC17" s="231"/>
      <c r="AD17" s="231"/>
      <c r="AE17" s="231"/>
      <c r="AF17" s="231"/>
      <c r="AG17" s="231"/>
      <c r="AH17" s="231"/>
      <c r="AI17" s="231"/>
      <c r="AJ17" s="231"/>
      <c r="AK17" s="231"/>
      <c r="AL17" s="231"/>
      <c r="AM17" s="231"/>
      <c r="AN17" s="231"/>
      <c r="AO17" s="231"/>
      <c r="AP17" s="231"/>
      <c r="AQ17" s="231"/>
      <c r="AR17" s="231"/>
      <c r="AS17" s="231"/>
      <c r="AT17" s="232"/>
      <c r="AU17" s="232"/>
      <c r="AV17" s="232"/>
      <c r="AW17" s="232"/>
      <c r="AX17" s="233"/>
      <c r="AY17" s="232"/>
      <c r="AZ17" s="232"/>
      <c r="BA17" s="232"/>
      <c r="BB17" s="232"/>
      <c r="BC17" s="232"/>
      <c r="BD17" s="232"/>
      <c r="BE17" s="232"/>
      <c r="BF17" s="232"/>
      <c r="BG17" s="232"/>
      <c r="BH17" s="232"/>
      <c r="BI17" s="234">
        <f>+SUM(Distributivo_trabajo[[#This Row],[Grupo 3 años A]:[Tercero de BT IEME A]])</f>
        <v>3</v>
      </c>
      <c r="BJ17" s="235"/>
      <c r="BK17" s="235"/>
      <c r="BL17" s="235"/>
      <c r="BM17" s="235"/>
      <c r="BN17" s="235"/>
      <c r="BO17" s="235"/>
      <c r="BP17" s="235"/>
      <c r="BQ17" s="235"/>
      <c r="BR17" s="235"/>
      <c r="BS17" s="235"/>
      <c r="BT17" s="235"/>
      <c r="BU17" s="235"/>
      <c r="BV17" s="236"/>
      <c r="BW17" s="236"/>
      <c r="BX17" s="236"/>
      <c r="BY17" s="236"/>
      <c r="BZ17" s="237">
        <f>+SUM(Distributivo_trabajo[[#This Row],[Grupo 3 años A2]:[BTP]])</f>
        <v>0</v>
      </c>
      <c r="CA17" s="232"/>
      <c r="CB17" s="232"/>
      <c r="CC17" s="232"/>
      <c r="CD17" s="232"/>
      <c r="CE17" s="232"/>
      <c r="CF17" s="232"/>
      <c r="CG17" s="234">
        <f>+SUM(Distributivo_trabajo[[#This Row],[8vo A]:[Tercero de BGU A3]])</f>
        <v>0</v>
      </c>
      <c r="CH17" s="232"/>
      <c r="CI17" s="232"/>
      <c r="CJ17" s="232"/>
      <c r="CK1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7" s="234"/>
      <c r="CM17" s="234">
        <f>+SUM(Distributivo_trabajo[[#This Row],[Directivo]:[Total Periodos acompañamiento]])</f>
        <v>3</v>
      </c>
      <c r="CN17" s="238"/>
    </row>
    <row r="18" spans="1:92" x14ac:dyDescent="0.3">
      <c r="A18" s="227">
        <v>34</v>
      </c>
      <c r="B18" s="228" t="str">
        <f ca="1">IF(Distributivo_trabajo[[#This Row],[Nro.]]="","",VLOOKUP(Distributivo_trabajo[[#This Row],[Nro.]],'Nómina de personal'!$A:$C,3,0))</f>
        <v xml:space="preserve">MAGALY SOARYDA ZUMBA MONTES </v>
      </c>
      <c r="C18" s="228" t="str">
        <f ca="1">IF(Distributivo_trabajo[[#This Row],[Nro.]]="","",VLOOKUP(Distributivo_trabajo[[#This Row],[Nro.]],'Nómina de personal'!$A:$K,11,0))</f>
        <v>Contrato</v>
      </c>
      <c r="D18" s="228" t="str">
        <f ca="1">IF(Distributivo_trabajo[[#This Row],[Nro.]]="","",VLOOKUP(Distributivo_trabajo[[#This Row],[Nro.]],'Nómina de personal'!$A:$L,12,0))</f>
        <v>Docente</v>
      </c>
      <c r="E18" s="228" t="str">
        <f ca="1">IF(Distributivo_trabajo[[#This Row],[Nro.]]="","",VLOOKUP(Distributivo_trabajo[[#This Row],[Nro.]],'Nómina de personal'!$A:$G,7,0))</f>
        <v>CONTRATO OCACIONAL 2023 DOCENTE  DE EGB 2DO A 7MO</v>
      </c>
      <c r="F18" s="229" t="s">
        <v>400</v>
      </c>
      <c r="G18" s="229" t="s">
        <v>192</v>
      </c>
      <c r="H18" s="229"/>
      <c r="I18" s="230" t="s">
        <v>844</v>
      </c>
      <c r="J18" s="230"/>
      <c r="K18" s="230"/>
      <c r="L18" s="231"/>
      <c r="M18" s="231"/>
      <c r="N18" s="231"/>
      <c r="O18" s="231"/>
      <c r="P18" s="231"/>
      <c r="Q18" s="231"/>
      <c r="R18" s="231"/>
      <c r="S18" s="231"/>
      <c r="T18" s="231"/>
      <c r="U18" s="231">
        <v>1</v>
      </c>
      <c r="V18" s="231"/>
      <c r="W18" s="231"/>
      <c r="X18" s="231"/>
      <c r="Y18" s="231"/>
      <c r="Z18" s="231"/>
      <c r="AA18" s="231"/>
      <c r="AB18" s="231"/>
      <c r="AC18" s="231"/>
      <c r="AD18" s="231"/>
      <c r="AE18" s="231"/>
      <c r="AF18" s="231"/>
      <c r="AG18" s="231"/>
      <c r="AH18" s="231"/>
      <c r="AI18" s="231"/>
      <c r="AJ18" s="231"/>
      <c r="AK18" s="231"/>
      <c r="AL18" s="231"/>
      <c r="AM18" s="231"/>
      <c r="AN18" s="231"/>
      <c r="AO18" s="231"/>
      <c r="AP18" s="231"/>
      <c r="AQ18" s="231"/>
      <c r="AR18" s="231"/>
      <c r="AS18" s="231"/>
      <c r="AT18" s="232"/>
      <c r="AU18" s="232"/>
      <c r="AV18" s="232"/>
      <c r="AW18" s="232"/>
      <c r="AX18" s="233"/>
      <c r="AY18" s="232"/>
      <c r="AZ18" s="232"/>
      <c r="BA18" s="232"/>
      <c r="BB18" s="232"/>
      <c r="BC18" s="232"/>
      <c r="BD18" s="232"/>
      <c r="BE18" s="232"/>
      <c r="BF18" s="232"/>
      <c r="BG18" s="232"/>
      <c r="BH18" s="232"/>
      <c r="BI18" s="234">
        <f>+SUM(Distributivo_trabajo[[#This Row],[Grupo 3 años A]:[Tercero de BT IEME A]])</f>
        <v>1</v>
      </c>
      <c r="BJ18" s="235"/>
      <c r="BK18" s="235"/>
      <c r="BL18" s="235"/>
      <c r="BM18" s="235"/>
      <c r="BN18" s="235"/>
      <c r="BO18" s="235"/>
      <c r="BP18" s="235"/>
      <c r="BQ18" s="235"/>
      <c r="BR18" s="235"/>
      <c r="BS18" s="235"/>
      <c r="BT18" s="235"/>
      <c r="BU18" s="235"/>
      <c r="BV18" s="236"/>
      <c r="BW18" s="236"/>
      <c r="BX18" s="236"/>
      <c r="BY18" s="236"/>
      <c r="BZ18" s="237">
        <f>+SUM(Distributivo_trabajo[[#This Row],[Grupo 3 años A2]:[BTP]])</f>
        <v>0</v>
      </c>
      <c r="CA18" s="232"/>
      <c r="CB18" s="232"/>
      <c r="CC18" s="232"/>
      <c r="CD18" s="232"/>
      <c r="CE18" s="232"/>
      <c r="CF18" s="232"/>
      <c r="CG18" s="234">
        <f>+SUM(Distributivo_trabajo[[#This Row],[8vo A]:[Tercero de BGU A3]])</f>
        <v>0</v>
      </c>
      <c r="CH18" s="232"/>
      <c r="CI18" s="232"/>
      <c r="CJ18" s="232"/>
      <c r="CK1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8" s="234"/>
      <c r="CM18" s="234">
        <f>+SUM(Distributivo_trabajo[[#This Row],[Directivo]:[Total Periodos acompañamiento]])</f>
        <v>1</v>
      </c>
      <c r="CN18" s="238"/>
    </row>
    <row r="19" spans="1:92" x14ac:dyDescent="0.3">
      <c r="A19" s="227">
        <v>34</v>
      </c>
      <c r="B19" s="228" t="str">
        <f ca="1">IF(Distributivo_trabajo[[#This Row],[Nro.]]="","",VLOOKUP(Distributivo_trabajo[[#This Row],[Nro.]],'Nómina de personal'!$A:$C,3,0))</f>
        <v xml:space="preserve">MAGALY SOARYDA ZUMBA MONTES </v>
      </c>
      <c r="C19" s="228" t="str">
        <f ca="1">IF(Distributivo_trabajo[[#This Row],[Nro.]]="","",VLOOKUP(Distributivo_trabajo[[#This Row],[Nro.]],'Nómina de personal'!$A:$K,11,0))</f>
        <v>Contrato</v>
      </c>
      <c r="D19" s="228" t="str">
        <f ca="1">IF(Distributivo_trabajo[[#This Row],[Nro.]]="","",VLOOKUP(Distributivo_trabajo[[#This Row],[Nro.]],'Nómina de personal'!$A:$L,12,0))</f>
        <v>Docente</v>
      </c>
      <c r="E19" s="228" t="str">
        <f ca="1">IF(Distributivo_trabajo[[#This Row],[Nro.]]="","",VLOOKUP(Distributivo_trabajo[[#This Row],[Nro.]],'Nómina de personal'!$A:$G,7,0))</f>
        <v>CONTRATO OCACIONAL 2023 DOCENTE  DE EGB 2DO A 7MO</v>
      </c>
      <c r="F19" s="229" t="s">
        <v>400</v>
      </c>
      <c r="G19" s="229" t="s">
        <v>192</v>
      </c>
      <c r="H19" s="229"/>
      <c r="I19" s="230" t="s">
        <v>845</v>
      </c>
      <c r="J19" s="230"/>
      <c r="K19" s="230"/>
      <c r="L19" s="231"/>
      <c r="M19" s="231"/>
      <c r="N19" s="231"/>
      <c r="O19" s="231"/>
      <c r="P19" s="231"/>
      <c r="Q19" s="231"/>
      <c r="R19" s="231"/>
      <c r="S19" s="231"/>
      <c r="T19" s="231"/>
      <c r="U19" s="231">
        <v>1</v>
      </c>
      <c r="V19" s="231"/>
      <c r="W19" s="231"/>
      <c r="X19" s="231"/>
      <c r="Y19" s="231"/>
      <c r="Z19" s="231"/>
      <c r="AA19" s="231"/>
      <c r="AB19" s="231"/>
      <c r="AC19" s="231"/>
      <c r="AD19" s="231"/>
      <c r="AE19" s="231"/>
      <c r="AF19" s="231"/>
      <c r="AG19" s="231"/>
      <c r="AH19" s="231"/>
      <c r="AI19" s="231"/>
      <c r="AJ19" s="231"/>
      <c r="AK19" s="231"/>
      <c r="AL19" s="231"/>
      <c r="AM19" s="231"/>
      <c r="AN19" s="231"/>
      <c r="AO19" s="231"/>
      <c r="AP19" s="231"/>
      <c r="AQ19" s="231"/>
      <c r="AR19" s="231"/>
      <c r="AS19" s="231"/>
      <c r="AT19" s="232"/>
      <c r="AU19" s="232"/>
      <c r="AV19" s="232"/>
      <c r="AW19" s="232"/>
      <c r="AX19" s="233"/>
      <c r="AY19" s="232"/>
      <c r="AZ19" s="232"/>
      <c r="BA19" s="232"/>
      <c r="BB19" s="232"/>
      <c r="BC19" s="232"/>
      <c r="BD19" s="232"/>
      <c r="BE19" s="232"/>
      <c r="BF19" s="232"/>
      <c r="BG19" s="232"/>
      <c r="BH19" s="232"/>
      <c r="BI19" s="234">
        <f>+SUM(Distributivo_trabajo[[#This Row],[Grupo 3 años A]:[Tercero de BT IEME A]])</f>
        <v>1</v>
      </c>
      <c r="BJ19" s="235"/>
      <c r="BK19" s="235"/>
      <c r="BL19" s="235"/>
      <c r="BM19" s="235"/>
      <c r="BN19" s="235"/>
      <c r="BO19" s="235"/>
      <c r="BP19" s="235"/>
      <c r="BQ19" s="235"/>
      <c r="BR19" s="235"/>
      <c r="BS19" s="235"/>
      <c r="BT19" s="235"/>
      <c r="BU19" s="235"/>
      <c r="BV19" s="236"/>
      <c r="BW19" s="236"/>
      <c r="BX19" s="236"/>
      <c r="BY19" s="236"/>
      <c r="BZ19" s="237">
        <f>+SUM(Distributivo_trabajo[[#This Row],[Grupo 3 años A2]:[BTP]])</f>
        <v>0</v>
      </c>
      <c r="CA19" s="232"/>
      <c r="CB19" s="232"/>
      <c r="CC19" s="232"/>
      <c r="CD19" s="232"/>
      <c r="CE19" s="232"/>
      <c r="CF19" s="232"/>
      <c r="CG19" s="234">
        <f>+SUM(Distributivo_trabajo[[#This Row],[8vo A]:[Tercero de BGU A3]])</f>
        <v>0</v>
      </c>
      <c r="CH19" s="232"/>
      <c r="CI19" s="232"/>
      <c r="CJ19" s="232"/>
      <c r="CK1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9" s="234"/>
      <c r="CM19" s="234">
        <f>+SUM(Distributivo_trabajo[[#This Row],[Directivo]:[Total Periodos acompañamiento]])</f>
        <v>1</v>
      </c>
      <c r="CN19" s="238"/>
    </row>
    <row r="20" spans="1:92" x14ac:dyDescent="0.3">
      <c r="A20" s="227">
        <v>40</v>
      </c>
      <c r="B20" s="228" t="str">
        <f ca="1">IF(Distributivo_trabajo[[#This Row],[Nro.]]="","",VLOOKUP(Distributivo_trabajo[[#This Row],[Nro.]],'Nómina de personal'!$A:$C,3,0))</f>
        <v>MARÍA JUDITH AMORES GARZÓN</v>
      </c>
      <c r="C20" s="228" t="str">
        <f ca="1">IF(Distributivo_trabajo[[#This Row],[Nro.]]="","",VLOOKUP(Distributivo_trabajo[[#This Row],[Nro.]],'Nómina de personal'!$A:$K,11,0))</f>
        <v>Nomb. Provisional</v>
      </c>
      <c r="D20" s="228" t="str">
        <f ca="1">IF(Distributivo_trabajo[[#This Row],[Nro.]]="","",VLOOKUP(Distributivo_trabajo[[#This Row],[Nro.]],'Nómina de personal'!$A:$L,12,0))</f>
        <v>Docente</v>
      </c>
      <c r="E20" s="228" t="str">
        <f ca="1">IF(Distributivo_trabajo[[#This Row],[Nro.]]="","",VLOOKUP(Distributivo_trabajo[[#This Row],[Nro.]],'Nómina de personal'!$A:$G,7,0))</f>
        <v>NOMBRAMIENTO PROVISIONAL  DESDE EL AÑO 2016 DOCENTE AULA</v>
      </c>
      <c r="F20" s="229" t="s">
        <v>400</v>
      </c>
      <c r="G20" s="229" t="s">
        <v>192</v>
      </c>
      <c r="H20" s="229"/>
      <c r="I20" s="230" t="s">
        <v>265</v>
      </c>
      <c r="J20" s="230"/>
      <c r="K20" s="230"/>
      <c r="L20" s="231"/>
      <c r="M20" s="231"/>
      <c r="N20" s="231"/>
      <c r="O20" s="231"/>
      <c r="P20" s="231"/>
      <c r="Q20" s="231"/>
      <c r="R20" s="231"/>
      <c r="S20" s="231"/>
      <c r="T20" s="231"/>
      <c r="U20" s="231"/>
      <c r="V20" s="231">
        <v>20</v>
      </c>
      <c r="W20" s="231"/>
      <c r="X20" s="231"/>
      <c r="Y20" s="231"/>
      <c r="Z20" s="231"/>
      <c r="AA20" s="231"/>
      <c r="AB20" s="231"/>
      <c r="AC20" s="231"/>
      <c r="AD20" s="231"/>
      <c r="AE20" s="231"/>
      <c r="AF20" s="231"/>
      <c r="AG20" s="231"/>
      <c r="AH20" s="231"/>
      <c r="AI20" s="231"/>
      <c r="AJ20" s="231"/>
      <c r="AK20" s="231"/>
      <c r="AL20" s="231"/>
      <c r="AM20" s="231"/>
      <c r="AN20" s="231"/>
      <c r="AO20" s="231"/>
      <c r="AP20" s="231"/>
      <c r="AQ20" s="231"/>
      <c r="AR20" s="231"/>
      <c r="AS20" s="231"/>
      <c r="AT20" s="232"/>
      <c r="AU20" s="232"/>
      <c r="AV20" s="232"/>
      <c r="AW20" s="232"/>
      <c r="AX20" s="233"/>
      <c r="AY20" s="232"/>
      <c r="AZ20" s="232"/>
      <c r="BA20" s="232"/>
      <c r="BB20" s="232"/>
      <c r="BC20" s="232"/>
      <c r="BD20" s="232"/>
      <c r="BE20" s="232"/>
      <c r="BF20" s="232"/>
      <c r="BG20" s="232"/>
      <c r="BH20" s="232"/>
      <c r="BI20" s="234">
        <f>+SUM(Distributivo_trabajo[[#This Row],[Grupo 3 años A]:[Tercero de BT IEME A]])</f>
        <v>20</v>
      </c>
      <c r="BJ20" s="235"/>
      <c r="BK20" s="235"/>
      <c r="BL20" s="235"/>
      <c r="BM20" s="235"/>
      <c r="BN20" s="235"/>
      <c r="BO20" s="235"/>
      <c r="BP20" s="235"/>
      <c r="BQ20" s="235"/>
      <c r="BR20" s="235"/>
      <c r="BS20" s="235"/>
      <c r="BT20" s="235"/>
      <c r="BU20" s="235"/>
      <c r="BV20" s="236"/>
      <c r="BW20" s="236"/>
      <c r="BX20" s="236"/>
      <c r="BY20" s="236"/>
      <c r="BZ20" s="237">
        <f>+SUM(Distributivo_trabajo[[#This Row],[Grupo 3 años A2]:[BTP]])</f>
        <v>0</v>
      </c>
      <c r="CA20" s="232"/>
      <c r="CB20" s="232"/>
      <c r="CC20" s="232"/>
      <c r="CD20" s="232"/>
      <c r="CE20" s="232"/>
      <c r="CF20" s="232"/>
      <c r="CG20" s="234">
        <f>+SUM(Distributivo_trabajo[[#This Row],[8vo A]:[Tercero de BGU A3]])</f>
        <v>0</v>
      </c>
      <c r="CH20" s="232"/>
      <c r="CI20" s="232"/>
      <c r="CJ20" s="232"/>
      <c r="CK2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20" s="234">
        <v>5</v>
      </c>
      <c r="CM20" s="234">
        <f>+SUM(Distributivo_trabajo[[#This Row],[Directivo]:[Total Periodos acompañamiento]])</f>
        <v>25</v>
      </c>
      <c r="CN20" s="238"/>
    </row>
    <row r="21" spans="1:92" x14ac:dyDescent="0.3">
      <c r="A21" s="227">
        <v>40</v>
      </c>
      <c r="B21" s="228" t="str">
        <f ca="1">IF(Distributivo_trabajo[[#This Row],[Nro.]]="","",VLOOKUP(Distributivo_trabajo[[#This Row],[Nro.]],'Nómina de personal'!$A:$C,3,0))</f>
        <v>MARÍA JUDITH AMORES GARZÓN</v>
      </c>
      <c r="C21" s="228" t="str">
        <f ca="1">IF(Distributivo_trabajo[[#This Row],[Nro.]]="","",VLOOKUP(Distributivo_trabajo[[#This Row],[Nro.]],'Nómina de personal'!$A:$K,11,0))</f>
        <v>Nomb. Provisional</v>
      </c>
      <c r="D21" s="228" t="str">
        <f ca="1">IF(Distributivo_trabajo[[#This Row],[Nro.]]="","",VLOOKUP(Distributivo_trabajo[[#This Row],[Nro.]],'Nómina de personal'!$A:$L,12,0))</f>
        <v>Docente</v>
      </c>
      <c r="E21" s="228" t="str">
        <f ca="1">IF(Distributivo_trabajo[[#This Row],[Nro.]]="","",VLOOKUP(Distributivo_trabajo[[#This Row],[Nro.]],'Nómina de personal'!$A:$G,7,0))</f>
        <v>NOMBRAMIENTO PROVISIONAL  DESDE EL AÑO 2016 DOCENTE AULA</v>
      </c>
      <c r="F21" s="229" t="s">
        <v>400</v>
      </c>
      <c r="G21" s="229" t="s">
        <v>192</v>
      </c>
      <c r="H21" s="229"/>
      <c r="I21" s="230" t="s">
        <v>147</v>
      </c>
      <c r="J21" s="230"/>
      <c r="K21" s="230"/>
      <c r="L21" s="231"/>
      <c r="M21" s="231"/>
      <c r="N21" s="231"/>
      <c r="O21" s="231"/>
      <c r="P21" s="231"/>
      <c r="Q21" s="231"/>
      <c r="R21" s="231"/>
      <c r="S21" s="231"/>
      <c r="T21" s="231"/>
      <c r="U21" s="231"/>
      <c r="V21" s="231">
        <v>3</v>
      </c>
      <c r="W21" s="231"/>
      <c r="X21" s="231"/>
      <c r="Y21" s="231"/>
      <c r="Z21" s="231"/>
      <c r="AA21" s="231"/>
      <c r="AB21" s="231"/>
      <c r="AC21" s="231"/>
      <c r="AD21" s="231"/>
      <c r="AE21" s="231"/>
      <c r="AF21" s="231"/>
      <c r="AG21" s="231"/>
      <c r="AH21" s="231"/>
      <c r="AI21" s="231"/>
      <c r="AJ21" s="231"/>
      <c r="AK21" s="231"/>
      <c r="AL21" s="231"/>
      <c r="AM21" s="231"/>
      <c r="AN21" s="231"/>
      <c r="AO21" s="231"/>
      <c r="AP21" s="231"/>
      <c r="AQ21" s="231"/>
      <c r="AR21" s="231"/>
      <c r="AS21" s="231"/>
      <c r="AT21" s="232"/>
      <c r="AU21" s="232"/>
      <c r="AV21" s="232"/>
      <c r="AW21" s="232"/>
      <c r="AX21" s="233"/>
      <c r="AY21" s="232"/>
      <c r="AZ21" s="232"/>
      <c r="BA21" s="232"/>
      <c r="BB21" s="232"/>
      <c r="BC21" s="232"/>
      <c r="BD21" s="232"/>
      <c r="BE21" s="232"/>
      <c r="BF21" s="232"/>
      <c r="BG21" s="232"/>
      <c r="BH21" s="232"/>
      <c r="BI21" s="234">
        <f>+SUM(Distributivo_trabajo[[#This Row],[Grupo 3 años A]:[Tercero de BT IEME A]])</f>
        <v>3</v>
      </c>
      <c r="BJ21" s="235"/>
      <c r="BK21" s="235"/>
      <c r="BL21" s="235"/>
      <c r="BM21" s="235"/>
      <c r="BN21" s="235"/>
      <c r="BO21" s="235"/>
      <c r="BP21" s="235"/>
      <c r="BQ21" s="235"/>
      <c r="BR21" s="235"/>
      <c r="BS21" s="235"/>
      <c r="BT21" s="235"/>
      <c r="BU21" s="235"/>
      <c r="BV21" s="236"/>
      <c r="BW21" s="236"/>
      <c r="BX21" s="236"/>
      <c r="BY21" s="236"/>
      <c r="BZ21" s="237">
        <f>+SUM(Distributivo_trabajo[[#This Row],[Grupo 3 años A2]:[BTP]])</f>
        <v>0</v>
      </c>
      <c r="CA21" s="232"/>
      <c r="CB21" s="232"/>
      <c r="CC21" s="232"/>
      <c r="CD21" s="232"/>
      <c r="CE21" s="232"/>
      <c r="CF21" s="232"/>
      <c r="CG21" s="234">
        <f>+SUM(Distributivo_trabajo[[#This Row],[8vo A]:[Tercero de BGU A3]])</f>
        <v>0</v>
      </c>
      <c r="CH21" s="232"/>
      <c r="CI21" s="232"/>
      <c r="CJ21" s="232"/>
      <c r="CK2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1" s="234"/>
      <c r="CM21" s="234">
        <f>+SUM(Distributivo_trabajo[[#This Row],[Directivo]:[Total Periodos acompañamiento]])</f>
        <v>3</v>
      </c>
      <c r="CN21" s="238"/>
    </row>
    <row r="22" spans="1:92" x14ac:dyDescent="0.3">
      <c r="A22" s="227">
        <v>40</v>
      </c>
      <c r="B22" s="228" t="str">
        <f ca="1">IF(Distributivo_trabajo[[#This Row],[Nro.]]="","",VLOOKUP(Distributivo_trabajo[[#This Row],[Nro.]],'Nómina de personal'!$A:$C,3,0))</f>
        <v>MARÍA JUDITH AMORES GARZÓN</v>
      </c>
      <c r="C22" s="228" t="str">
        <f ca="1">IF(Distributivo_trabajo[[#This Row],[Nro.]]="","",VLOOKUP(Distributivo_trabajo[[#This Row],[Nro.]],'Nómina de personal'!$A:$K,11,0))</f>
        <v>Nomb. Provisional</v>
      </c>
      <c r="D22" s="228" t="str">
        <f ca="1">IF(Distributivo_trabajo[[#This Row],[Nro.]]="","",VLOOKUP(Distributivo_trabajo[[#This Row],[Nro.]],'Nómina de personal'!$A:$L,12,0))</f>
        <v>Docente</v>
      </c>
      <c r="E22" s="228" t="str">
        <f ca="1">IF(Distributivo_trabajo[[#This Row],[Nro.]]="","",VLOOKUP(Distributivo_trabajo[[#This Row],[Nro.]],'Nómina de personal'!$A:$G,7,0))</f>
        <v>NOMBRAMIENTO PROVISIONAL  DESDE EL AÑO 2016 DOCENTE AULA</v>
      </c>
      <c r="F22" s="229" t="s">
        <v>400</v>
      </c>
      <c r="G22" s="229" t="s">
        <v>192</v>
      </c>
      <c r="H22" s="229"/>
      <c r="I22" s="230" t="s">
        <v>844</v>
      </c>
      <c r="J22" s="230"/>
      <c r="K22" s="230"/>
      <c r="L22" s="231"/>
      <c r="M22" s="231"/>
      <c r="N22" s="231"/>
      <c r="O22" s="231"/>
      <c r="P22" s="231"/>
      <c r="Q22" s="231"/>
      <c r="R22" s="231"/>
      <c r="S22" s="231"/>
      <c r="T22" s="231"/>
      <c r="U22" s="231"/>
      <c r="V22" s="231">
        <v>1</v>
      </c>
      <c r="W22" s="231"/>
      <c r="X22" s="231"/>
      <c r="Y22" s="231"/>
      <c r="Z22" s="231"/>
      <c r="AA22" s="231"/>
      <c r="AB22" s="231"/>
      <c r="AC22" s="231"/>
      <c r="AD22" s="231"/>
      <c r="AE22" s="231"/>
      <c r="AF22" s="231"/>
      <c r="AG22" s="231"/>
      <c r="AH22" s="231"/>
      <c r="AI22" s="231"/>
      <c r="AJ22" s="231"/>
      <c r="AK22" s="231"/>
      <c r="AL22" s="231"/>
      <c r="AM22" s="231"/>
      <c r="AN22" s="231"/>
      <c r="AO22" s="231"/>
      <c r="AP22" s="231"/>
      <c r="AQ22" s="231"/>
      <c r="AR22" s="231"/>
      <c r="AS22" s="231"/>
      <c r="AT22" s="232"/>
      <c r="AU22" s="232"/>
      <c r="AV22" s="232"/>
      <c r="AW22" s="232"/>
      <c r="AX22" s="233"/>
      <c r="AY22" s="232"/>
      <c r="AZ22" s="232"/>
      <c r="BA22" s="232"/>
      <c r="BB22" s="232"/>
      <c r="BC22" s="232"/>
      <c r="BD22" s="232"/>
      <c r="BE22" s="232"/>
      <c r="BF22" s="232"/>
      <c r="BG22" s="232"/>
      <c r="BH22" s="232"/>
      <c r="BI22" s="234">
        <f>+SUM(Distributivo_trabajo[[#This Row],[Grupo 3 años A]:[Tercero de BT IEME A]])</f>
        <v>1</v>
      </c>
      <c r="BJ22" s="235"/>
      <c r="BK22" s="235"/>
      <c r="BL22" s="235"/>
      <c r="BM22" s="235"/>
      <c r="BN22" s="235"/>
      <c r="BO22" s="235"/>
      <c r="BP22" s="235"/>
      <c r="BQ22" s="235"/>
      <c r="BR22" s="235"/>
      <c r="BS22" s="235"/>
      <c r="BT22" s="235"/>
      <c r="BU22" s="235"/>
      <c r="BV22" s="236"/>
      <c r="BW22" s="236"/>
      <c r="BX22" s="236"/>
      <c r="BY22" s="236"/>
      <c r="BZ22" s="237">
        <f>+SUM(Distributivo_trabajo[[#This Row],[Grupo 3 años A2]:[BTP]])</f>
        <v>0</v>
      </c>
      <c r="CA22" s="232"/>
      <c r="CB22" s="232"/>
      <c r="CC22" s="232"/>
      <c r="CD22" s="232"/>
      <c r="CE22" s="232"/>
      <c r="CF22" s="232"/>
      <c r="CG22" s="234">
        <f>+SUM(Distributivo_trabajo[[#This Row],[8vo A]:[Tercero de BGU A3]])</f>
        <v>0</v>
      </c>
      <c r="CH22" s="232"/>
      <c r="CI22" s="232"/>
      <c r="CJ22" s="232"/>
      <c r="CK2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2" s="234"/>
      <c r="CM22" s="234">
        <f>+SUM(Distributivo_trabajo[[#This Row],[Directivo]:[Total Periodos acompañamiento]])</f>
        <v>1</v>
      </c>
      <c r="CN22" s="238"/>
    </row>
    <row r="23" spans="1:92" x14ac:dyDescent="0.3">
      <c r="A23" s="227">
        <v>40</v>
      </c>
      <c r="B23" s="228" t="str">
        <f ca="1">IF(Distributivo_trabajo[[#This Row],[Nro.]]="","",VLOOKUP(Distributivo_trabajo[[#This Row],[Nro.]],'Nómina de personal'!$A:$C,3,0))</f>
        <v>MARÍA JUDITH AMORES GARZÓN</v>
      </c>
      <c r="C23" s="228" t="str">
        <f ca="1">IF(Distributivo_trabajo[[#This Row],[Nro.]]="","",VLOOKUP(Distributivo_trabajo[[#This Row],[Nro.]],'Nómina de personal'!$A:$K,11,0))</f>
        <v>Nomb. Provisional</v>
      </c>
      <c r="D23" s="228" t="str">
        <f ca="1">IF(Distributivo_trabajo[[#This Row],[Nro.]]="","",VLOOKUP(Distributivo_trabajo[[#This Row],[Nro.]],'Nómina de personal'!$A:$L,12,0))</f>
        <v>Docente</v>
      </c>
      <c r="E23" s="228" t="str">
        <f ca="1">IF(Distributivo_trabajo[[#This Row],[Nro.]]="","",VLOOKUP(Distributivo_trabajo[[#This Row],[Nro.]],'Nómina de personal'!$A:$G,7,0))</f>
        <v>NOMBRAMIENTO PROVISIONAL  DESDE EL AÑO 2016 DOCENTE AULA</v>
      </c>
      <c r="F23" s="229" t="s">
        <v>400</v>
      </c>
      <c r="G23" s="229" t="s">
        <v>192</v>
      </c>
      <c r="H23" s="229"/>
      <c r="I23" s="230" t="s">
        <v>845</v>
      </c>
      <c r="J23" s="230"/>
      <c r="K23" s="230"/>
      <c r="L23" s="231"/>
      <c r="M23" s="231"/>
      <c r="N23" s="231"/>
      <c r="O23" s="231"/>
      <c r="P23" s="231"/>
      <c r="Q23" s="231"/>
      <c r="R23" s="231"/>
      <c r="S23" s="231"/>
      <c r="T23" s="231"/>
      <c r="U23" s="231"/>
      <c r="V23" s="231">
        <v>1</v>
      </c>
      <c r="W23" s="231"/>
      <c r="X23" s="231"/>
      <c r="Y23" s="231"/>
      <c r="Z23" s="231"/>
      <c r="AA23" s="231"/>
      <c r="AB23" s="231"/>
      <c r="AC23" s="231"/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231"/>
      <c r="AT23" s="232"/>
      <c r="AU23" s="232"/>
      <c r="AV23" s="232"/>
      <c r="AW23" s="232"/>
      <c r="AX23" s="233"/>
      <c r="AY23" s="232"/>
      <c r="AZ23" s="232"/>
      <c r="BA23" s="232"/>
      <c r="BB23" s="232"/>
      <c r="BC23" s="232"/>
      <c r="BD23" s="232"/>
      <c r="BE23" s="232"/>
      <c r="BF23" s="232"/>
      <c r="BG23" s="232"/>
      <c r="BH23" s="232"/>
      <c r="BI23" s="234">
        <f>+SUM(Distributivo_trabajo[[#This Row],[Grupo 3 años A]:[Tercero de BT IEME A]])</f>
        <v>1</v>
      </c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6"/>
      <c r="BW23" s="236"/>
      <c r="BX23" s="236"/>
      <c r="BY23" s="236"/>
      <c r="BZ23" s="237">
        <f>+SUM(Distributivo_trabajo[[#This Row],[Grupo 3 años A2]:[BTP]])</f>
        <v>0</v>
      </c>
      <c r="CA23" s="232"/>
      <c r="CB23" s="232"/>
      <c r="CC23" s="232"/>
      <c r="CD23" s="232"/>
      <c r="CE23" s="232"/>
      <c r="CF23" s="232"/>
      <c r="CG23" s="234">
        <f>+SUM(Distributivo_trabajo[[#This Row],[8vo A]:[Tercero de BGU A3]])</f>
        <v>0</v>
      </c>
      <c r="CH23" s="232"/>
      <c r="CI23" s="232"/>
      <c r="CJ23" s="232"/>
      <c r="CK2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3" s="234"/>
      <c r="CM23" s="234">
        <f>+SUM(Distributivo_trabajo[[#This Row],[Directivo]:[Total Periodos acompañamiento]])</f>
        <v>1</v>
      </c>
      <c r="CN23" s="238"/>
    </row>
    <row r="24" spans="1:92" x14ac:dyDescent="0.3">
      <c r="A24" s="227">
        <v>41</v>
      </c>
      <c r="B24" s="228" t="str">
        <f ca="1">IF(Distributivo_trabajo[[#This Row],[Nro.]]="","",VLOOKUP(Distributivo_trabajo[[#This Row],[Nro.]],'Nómina de personal'!$A:$C,3,0))</f>
        <v xml:space="preserve">MARIA REBECA LATACUNGA PILATASIG </v>
      </c>
      <c r="C24" s="228" t="str">
        <f ca="1">IF(Distributivo_trabajo[[#This Row],[Nro.]]="","",VLOOKUP(Distributivo_trabajo[[#This Row],[Nro.]],'Nómina de personal'!$A:$K,11,0))</f>
        <v>Contrato</v>
      </c>
      <c r="D24" s="228" t="str">
        <f ca="1">IF(Distributivo_trabajo[[#This Row],[Nro.]]="","",VLOOKUP(Distributivo_trabajo[[#This Row],[Nro.]],'Nómina de personal'!$A:$L,12,0))</f>
        <v>Docente</v>
      </c>
      <c r="E24" s="228" t="str">
        <f ca="1">IF(Distributivo_trabajo[[#This Row],[Nro.]]="","",VLOOKUP(Distributivo_trabajo[[#This Row],[Nro.]],'Nómina de personal'!$A:$G,7,0))</f>
        <v>CONTRATO OCACIONAL 2023 DOCENTE  DE EGB 2DO A 7MO</v>
      </c>
      <c r="F24" s="229" t="s">
        <v>400</v>
      </c>
      <c r="G24" s="229" t="s">
        <v>192</v>
      </c>
      <c r="H24" s="229"/>
      <c r="I24" s="230" t="s">
        <v>265</v>
      </c>
      <c r="J24" s="230"/>
      <c r="K24" s="230"/>
      <c r="L24" s="231"/>
      <c r="M24" s="231"/>
      <c r="N24" s="231"/>
      <c r="O24" s="231"/>
      <c r="P24" s="231"/>
      <c r="Q24" s="231"/>
      <c r="R24" s="231"/>
      <c r="S24" s="231"/>
      <c r="T24" s="231"/>
      <c r="U24" s="231"/>
      <c r="V24" s="231"/>
      <c r="W24" s="231">
        <v>20</v>
      </c>
      <c r="X24" s="231"/>
      <c r="Y24" s="231"/>
      <c r="Z24" s="231"/>
      <c r="AA24" s="231"/>
      <c r="AB24" s="231"/>
      <c r="AC24" s="231"/>
      <c r="AD24" s="231"/>
      <c r="AE24" s="231"/>
      <c r="AF24" s="231"/>
      <c r="AG24" s="231"/>
      <c r="AH24" s="231"/>
      <c r="AI24" s="231"/>
      <c r="AJ24" s="231"/>
      <c r="AK24" s="231"/>
      <c r="AL24" s="231"/>
      <c r="AM24" s="231"/>
      <c r="AN24" s="231"/>
      <c r="AO24" s="231"/>
      <c r="AP24" s="231"/>
      <c r="AQ24" s="231"/>
      <c r="AR24" s="231"/>
      <c r="AS24" s="231"/>
      <c r="AT24" s="232"/>
      <c r="AU24" s="232"/>
      <c r="AV24" s="232"/>
      <c r="AW24" s="232"/>
      <c r="AX24" s="233"/>
      <c r="AY24" s="232"/>
      <c r="AZ24" s="232"/>
      <c r="BA24" s="232"/>
      <c r="BB24" s="232"/>
      <c r="BC24" s="232"/>
      <c r="BD24" s="232"/>
      <c r="BE24" s="232"/>
      <c r="BF24" s="232"/>
      <c r="BG24" s="232"/>
      <c r="BH24" s="232"/>
      <c r="BI24" s="234">
        <f>+SUM(Distributivo_trabajo[[#This Row],[Grupo 3 años A]:[Tercero de BT IEME A]])</f>
        <v>20</v>
      </c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6"/>
      <c r="BW24" s="236"/>
      <c r="BX24" s="236"/>
      <c r="BY24" s="236"/>
      <c r="BZ24" s="237">
        <f>+SUM(Distributivo_trabajo[[#This Row],[Grupo 3 años A2]:[BTP]])</f>
        <v>0</v>
      </c>
      <c r="CA24" s="232"/>
      <c r="CB24" s="232"/>
      <c r="CC24" s="232"/>
      <c r="CD24" s="232"/>
      <c r="CE24" s="232"/>
      <c r="CF24" s="232"/>
      <c r="CG24" s="234">
        <f>+SUM(Distributivo_trabajo[[#This Row],[8vo A]:[Tercero de BGU A3]])</f>
        <v>0</v>
      </c>
      <c r="CH24" s="232"/>
      <c r="CI24" s="232"/>
      <c r="CJ24" s="232"/>
      <c r="CK2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24" s="234">
        <v>5</v>
      </c>
      <c r="CM24" s="234">
        <f>+SUM(Distributivo_trabajo[[#This Row],[Directivo]:[Total Periodos acompañamiento]])</f>
        <v>25</v>
      </c>
      <c r="CN24" s="238"/>
    </row>
    <row r="25" spans="1:92" x14ac:dyDescent="0.3">
      <c r="A25" s="227">
        <v>41</v>
      </c>
      <c r="B25" s="228" t="str">
        <f ca="1">IF(Distributivo_trabajo[[#This Row],[Nro.]]="","",VLOOKUP(Distributivo_trabajo[[#This Row],[Nro.]],'Nómina de personal'!$A:$C,3,0))</f>
        <v xml:space="preserve">MARIA REBECA LATACUNGA PILATASIG </v>
      </c>
      <c r="C25" s="228" t="str">
        <f ca="1">IF(Distributivo_trabajo[[#This Row],[Nro.]]="","",VLOOKUP(Distributivo_trabajo[[#This Row],[Nro.]],'Nómina de personal'!$A:$K,11,0))</f>
        <v>Contrato</v>
      </c>
      <c r="D25" s="228" t="str">
        <f ca="1">IF(Distributivo_trabajo[[#This Row],[Nro.]]="","",VLOOKUP(Distributivo_trabajo[[#This Row],[Nro.]],'Nómina de personal'!$A:$L,12,0))</f>
        <v>Docente</v>
      </c>
      <c r="E25" s="228" t="str">
        <f ca="1">IF(Distributivo_trabajo[[#This Row],[Nro.]]="","",VLOOKUP(Distributivo_trabajo[[#This Row],[Nro.]],'Nómina de personal'!$A:$G,7,0))</f>
        <v>CONTRATO OCACIONAL 2023 DOCENTE  DE EGB 2DO A 7MO</v>
      </c>
      <c r="F25" s="229" t="s">
        <v>400</v>
      </c>
      <c r="G25" s="229" t="s">
        <v>192</v>
      </c>
      <c r="H25" s="229"/>
      <c r="I25" s="230" t="s">
        <v>147</v>
      </c>
      <c r="J25" s="230"/>
      <c r="K25" s="230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>
        <v>3</v>
      </c>
      <c r="X25" s="231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31"/>
      <c r="AJ25" s="231"/>
      <c r="AK25" s="231"/>
      <c r="AL25" s="231"/>
      <c r="AM25" s="231"/>
      <c r="AN25" s="231"/>
      <c r="AO25" s="231"/>
      <c r="AP25" s="231"/>
      <c r="AQ25" s="231"/>
      <c r="AR25" s="231"/>
      <c r="AS25" s="231"/>
      <c r="AT25" s="232"/>
      <c r="AU25" s="232"/>
      <c r="AV25" s="232"/>
      <c r="AW25" s="232"/>
      <c r="AX25" s="233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4">
        <f>+SUM(Distributivo_trabajo[[#This Row],[Grupo 3 años A]:[Tercero de BT IEME A]])</f>
        <v>3</v>
      </c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6"/>
      <c r="BW25" s="236"/>
      <c r="BX25" s="236"/>
      <c r="BY25" s="236"/>
      <c r="BZ25" s="237">
        <f>+SUM(Distributivo_trabajo[[#This Row],[Grupo 3 años A2]:[BTP]])</f>
        <v>0</v>
      </c>
      <c r="CA25" s="232"/>
      <c r="CB25" s="232"/>
      <c r="CC25" s="232"/>
      <c r="CD25" s="232"/>
      <c r="CE25" s="232"/>
      <c r="CF25" s="232"/>
      <c r="CG25" s="234">
        <f>+SUM(Distributivo_trabajo[[#This Row],[8vo A]:[Tercero de BGU A3]])</f>
        <v>0</v>
      </c>
      <c r="CH25" s="232"/>
      <c r="CI25" s="232"/>
      <c r="CJ25" s="232"/>
      <c r="CK2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5" s="234"/>
      <c r="CM25" s="234">
        <f>+SUM(Distributivo_trabajo[[#This Row],[Directivo]:[Total Periodos acompañamiento]])</f>
        <v>3</v>
      </c>
      <c r="CN25" s="238"/>
    </row>
    <row r="26" spans="1:92" x14ac:dyDescent="0.3">
      <c r="A26" s="227">
        <v>41</v>
      </c>
      <c r="B26" s="228" t="str">
        <f ca="1">IF(Distributivo_trabajo[[#This Row],[Nro.]]="","",VLOOKUP(Distributivo_trabajo[[#This Row],[Nro.]],'Nómina de personal'!$A:$C,3,0))</f>
        <v xml:space="preserve">MARIA REBECA LATACUNGA PILATASIG </v>
      </c>
      <c r="C26" s="228" t="str">
        <f ca="1">IF(Distributivo_trabajo[[#This Row],[Nro.]]="","",VLOOKUP(Distributivo_trabajo[[#This Row],[Nro.]],'Nómina de personal'!$A:$K,11,0))</f>
        <v>Contrato</v>
      </c>
      <c r="D26" s="228" t="str">
        <f ca="1">IF(Distributivo_trabajo[[#This Row],[Nro.]]="","",VLOOKUP(Distributivo_trabajo[[#This Row],[Nro.]],'Nómina de personal'!$A:$L,12,0))</f>
        <v>Docente</v>
      </c>
      <c r="E26" s="228" t="str">
        <f ca="1">IF(Distributivo_trabajo[[#This Row],[Nro.]]="","",VLOOKUP(Distributivo_trabajo[[#This Row],[Nro.]],'Nómina de personal'!$A:$G,7,0))</f>
        <v>CONTRATO OCACIONAL 2023 DOCENTE  DE EGB 2DO A 7MO</v>
      </c>
      <c r="F26" s="229" t="s">
        <v>400</v>
      </c>
      <c r="G26" s="229" t="s">
        <v>192</v>
      </c>
      <c r="H26" s="229"/>
      <c r="I26" s="230" t="s">
        <v>844</v>
      </c>
      <c r="J26" s="230"/>
      <c r="K26" s="230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>
        <v>1</v>
      </c>
      <c r="X26" s="231"/>
      <c r="Y26" s="231"/>
      <c r="Z26" s="231"/>
      <c r="AA26" s="231"/>
      <c r="AB26" s="231"/>
      <c r="AC26" s="231"/>
      <c r="AD26" s="231"/>
      <c r="AE26" s="231"/>
      <c r="AF26" s="231"/>
      <c r="AG26" s="231"/>
      <c r="AH26" s="231"/>
      <c r="AI26" s="231"/>
      <c r="AJ26" s="231"/>
      <c r="AK26" s="231"/>
      <c r="AL26" s="231"/>
      <c r="AM26" s="231"/>
      <c r="AN26" s="231"/>
      <c r="AO26" s="231"/>
      <c r="AP26" s="231"/>
      <c r="AQ26" s="231"/>
      <c r="AR26" s="231"/>
      <c r="AS26" s="231"/>
      <c r="AT26" s="232"/>
      <c r="AU26" s="232"/>
      <c r="AV26" s="232"/>
      <c r="AW26" s="232"/>
      <c r="AX26" s="233"/>
      <c r="AY26" s="232"/>
      <c r="AZ26" s="232"/>
      <c r="BA26" s="232"/>
      <c r="BB26" s="232"/>
      <c r="BC26" s="232"/>
      <c r="BD26" s="232"/>
      <c r="BE26" s="232"/>
      <c r="BF26" s="232"/>
      <c r="BG26" s="232"/>
      <c r="BH26" s="232"/>
      <c r="BI26" s="234">
        <f>+SUM(Distributivo_trabajo[[#This Row],[Grupo 3 años A]:[Tercero de BT IEME A]])</f>
        <v>1</v>
      </c>
      <c r="BJ26" s="235"/>
      <c r="BK26" s="235"/>
      <c r="BL26" s="235"/>
      <c r="BM26" s="235"/>
      <c r="BN26" s="235"/>
      <c r="BO26" s="235"/>
      <c r="BP26" s="235"/>
      <c r="BQ26" s="235"/>
      <c r="BR26" s="235"/>
      <c r="BS26" s="235"/>
      <c r="BT26" s="235"/>
      <c r="BU26" s="235"/>
      <c r="BV26" s="236"/>
      <c r="BW26" s="236"/>
      <c r="BX26" s="236"/>
      <c r="BY26" s="236"/>
      <c r="BZ26" s="237">
        <f>+SUM(Distributivo_trabajo[[#This Row],[Grupo 3 años A2]:[BTP]])</f>
        <v>0</v>
      </c>
      <c r="CA26" s="232"/>
      <c r="CB26" s="232"/>
      <c r="CC26" s="232"/>
      <c r="CD26" s="232"/>
      <c r="CE26" s="232"/>
      <c r="CF26" s="232"/>
      <c r="CG26" s="234">
        <f>+SUM(Distributivo_trabajo[[#This Row],[8vo A]:[Tercero de BGU A3]])</f>
        <v>0</v>
      </c>
      <c r="CH26" s="232"/>
      <c r="CI26" s="232"/>
      <c r="CJ26" s="232"/>
      <c r="CK2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6" s="234"/>
      <c r="CM26" s="234">
        <f>+SUM(Distributivo_trabajo[[#This Row],[Directivo]:[Total Periodos acompañamiento]])</f>
        <v>1</v>
      </c>
      <c r="CN26" s="238"/>
    </row>
    <row r="27" spans="1:92" x14ac:dyDescent="0.3">
      <c r="A27" s="227">
        <v>41</v>
      </c>
      <c r="B27" s="228" t="str">
        <f ca="1">IF(Distributivo_trabajo[[#This Row],[Nro.]]="","",VLOOKUP(Distributivo_trabajo[[#This Row],[Nro.]],'Nómina de personal'!$A:$C,3,0))</f>
        <v xml:space="preserve">MARIA REBECA LATACUNGA PILATASIG </v>
      </c>
      <c r="C27" s="228" t="str">
        <f ca="1">IF(Distributivo_trabajo[[#This Row],[Nro.]]="","",VLOOKUP(Distributivo_trabajo[[#This Row],[Nro.]],'Nómina de personal'!$A:$K,11,0))</f>
        <v>Contrato</v>
      </c>
      <c r="D27" s="228" t="str">
        <f ca="1">IF(Distributivo_trabajo[[#This Row],[Nro.]]="","",VLOOKUP(Distributivo_trabajo[[#This Row],[Nro.]],'Nómina de personal'!$A:$L,12,0))</f>
        <v>Docente</v>
      </c>
      <c r="E27" s="228" t="str">
        <f ca="1">IF(Distributivo_trabajo[[#This Row],[Nro.]]="","",VLOOKUP(Distributivo_trabajo[[#This Row],[Nro.]],'Nómina de personal'!$A:$G,7,0))</f>
        <v>CONTRATO OCACIONAL 2023 DOCENTE  DE EGB 2DO A 7MO</v>
      </c>
      <c r="F27" s="229" t="s">
        <v>400</v>
      </c>
      <c r="G27" s="229" t="s">
        <v>192</v>
      </c>
      <c r="H27" s="229"/>
      <c r="I27" s="230" t="s">
        <v>845</v>
      </c>
      <c r="J27" s="230"/>
      <c r="K27" s="230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>
        <v>1</v>
      </c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2"/>
      <c r="AU27" s="232"/>
      <c r="AV27" s="232"/>
      <c r="AW27" s="232"/>
      <c r="AX27" s="233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4">
        <f>+SUM(Distributivo_trabajo[[#This Row],[Grupo 3 años A]:[Tercero de BT IEME A]])</f>
        <v>1</v>
      </c>
      <c r="BJ27" s="235"/>
      <c r="BK27" s="235"/>
      <c r="BL27" s="235"/>
      <c r="BM27" s="235"/>
      <c r="BN27" s="235"/>
      <c r="BO27" s="235"/>
      <c r="BP27" s="235"/>
      <c r="BQ27" s="235"/>
      <c r="BR27" s="235"/>
      <c r="BS27" s="235"/>
      <c r="BT27" s="235"/>
      <c r="BU27" s="235"/>
      <c r="BV27" s="236"/>
      <c r="BW27" s="236"/>
      <c r="BX27" s="236"/>
      <c r="BY27" s="236"/>
      <c r="BZ27" s="237">
        <f>+SUM(Distributivo_trabajo[[#This Row],[Grupo 3 años A2]:[BTP]])</f>
        <v>0</v>
      </c>
      <c r="CA27" s="232"/>
      <c r="CB27" s="232"/>
      <c r="CC27" s="232"/>
      <c r="CD27" s="232"/>
      <c r="CE27" s="232"/>
      <c r="CF27" s="232"/>
      <c r="CG27" s="234">
        <f>+SUM(Distributivo_trabajo[[#This Row],[8vo A]:[Tercero de BGU A3]])</f>
        <v>0</v>
      </c>
      <c r="CH27" s="232"/>
      <c r="CI27" s="232"/>
      <c r="CJ27" s="232"/>
      <c r="CK2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7" s="234"/>
      <c r="CM27" s="234">
        <f>+SUM(Distributivo_trabajo[[#This Row],[Directivo]:[Total Periodos acompañamiento]])</f>
        <v>1</v>
      </c>
      <c r="CN27" s="238"/>
    </row>
    <row r="28" spans="1:92" x14ac:dyDescent="0.3">
      <c r="A28" s="227">
        <v>57</v>
      </c>
      <c r="B28" s="228" t="str">
        <f ca="1">IF(Distributivo_trabajo[[#This Row],[Nro.]]="","",VLOOKUP(Distributivo_trabajo[[#This Row],[Nro.]],'Nómina de personal'!$A:$C,3,0))</f>
        <v xml:space="preserve">SANDRA MIREYA  CEPEDA PERUGACHI </v>
      </c>
      <c r="C28" s="228" t="str">
        <f ca="1">IF(Distributivo_trabajo[[#This Row],[Nro.]]="","",VLOOKUP(Distributivo_trabajo[[#This Row],[Nro.]],'Nómina de personal'!$A:$K,11,0))</f>
        <v>Contrato</v>
      </c>
      <c r="D28" s="228" t="str">
        <f ca="1">IF(Distributivo_trabajo[[#This Row],[Nro.]]="","",VLOOKUP(Distributivo_trabajo[[#This Row],[Nro.]],'Nómina de personal'!$A:$L,12,0))</f>
        <v>Docente</v>
      </c>
      <c r="E28" s="228" t="str">
        <f ca="1">IF(Distributivo_trabajo[[#This Row],[Nro.]]="","",VLOOKUP(Distributivo_trabajo[[#This Row],[Nro.]],'Nómina de personal'!$A:$G,7,0))</f>
        <v>CONTRATO OCACIONAL 2022 DOCENTE  DE EGB 2DO A 7MO</v>
      </c>
      <c r="F28" s="229" t="s">
        <v>400</v>
      </c>
      <c r="G28" s="229" t="s">
        <v>192</v>
      </c>
      <c r="H28" s="229"/>
      <c r="I28" s="230" t="s">
        <v>265</v>
      </c>
      <c r="J28" s="230"/>
      <c r="K28" s="230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>
        <v>20</v>
      </c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2"/>
      <c r="AU28" s="232"/>
      <c r="AV28" s="232"/>
      <c r="AW28" s="232"/>
      <c r="AX28" s="233"/>
      <c r="AY28" s="232"/>
      <c r="AZ28" s="232"/>
      <c r="BA28" s="232"/>
      <c r="BB28" s="232"/>
      <c r="BC28" s="232"/>
      <c r="BD28" s="232"/>
      <c r="BE28" s="232"/>
      <c r="BF28" s="232"/>
      <c r="BG28" s="232"/>
      <c r="BH28" s="232"/>
      <c r="BI28" s="234">
        <f>+SUM(Distributivo_trabajo[[#This Row],[Grupo 3 años A]:[Tercero de BT IEME A]])</f>
        <v>20</v>
      </c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6"/>
      <c r="BW28" s="236"/>
      <c r="BX28" s="236"/>
      <c r="BY28" s="236"/>
      <c r="BZ28" s="237">
        <f>+SUM(Distributivo_trabajo[[#This Row],[Grupo 3 años A2]:[BTP]])</f>
        <v>0</v>
      </c>
      <c r="CA28" s="232"/>
      <c r="CB28" s="232"/>
      <c r="CC28" s="232"/>
      <c r="CD28" s="232"/>
      <c r="CE28" s="232"/>
      <c r="CF28" s="232"/>
      <c r="CG28" s="234">
        <f>+SUM(Distributivo_trabajo[[#This Row],[8vo A]:[Tercero de BGU A3]])</f>
        <v>0</v>
      </c>
      <c r="CH28" s="232"/>
      <c r="CI28" s="232"/>
      <c r="CJ28" s="232"/>
      <c r="CK2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28" s="234">
        <v>5</v>
      </c>
      <c r="CM28" s="234">
        <f>+SUM(Distributivo_trabajo[[#This Row],[Directivo]:[Total Periodos acompañamiento]])</f>
        <v>25</v>
      </c>
      <c r="CN28" s="238"/>
    </row>
    <row r="29" spans="1:92" x14ac:dyDescent="0.3">
      <c r="A29" s="227">
        <v>57</v>
      </c>
      <c r="B29" s="228" t="str">
        <f ca="1">IF(Distributivo_trabajo[[#This Row],[Nro.]]="","",VLOOKUP(Distributivo_trabajo[[#This Row],[Nro.]],'Nómina de personal'!$A:$C,3,0))</f>
        <v xml:space="preserve">SANDRA MIREYA  CEPEDA PERUGACHI </v>
      </c>
      <c r="C29" s="228" t="str">
        <f ca="1">IF(Distributivo_trabajo[[#This Row],[Nro.]]="","",VLOOKUP(Distributivo_trabajo[[#This Row],[Nro.]],'Nómina de personal'!$A:$K,11,0))</f>
        <v>Contrato</v>
      </c>
      <c r="D29" s="228" t="str">
        <f ca="1">IF(Distributivo_trabajo[[#This Row],[Nro.]]="","",VLOOKUP(Distributivo_trabajo[[#This Row],[Nro.]],'Nómina de personal'!$A:$L,12,0))</f>
        <v>Docente</v>
      </c>
      <c r="E29" s="228" t="str">
        <f ca="1">IF(Distributivo_trabajo[[#This Row],[Nro.]]="","",VLOOKUP(Distributivo_trabajo[[#This Row],[Nro.]],'Nómina de personal'!$A:$G,7,0))</f>
        <v>CONTRATO OCACIONAL 2022 DOCENTE  DE EGB 2DO A 7MO</v>
      </c>
      <c r="F29" s="229" t="s">
        <v>400</v>
      </c>
      <c r="G29" s="229" t="s">
        <v>192</v>
      </c>
      <c r="H29" s="229"/>
      <c r="I29" s="230" t="s">
        <v>147</v>
      </c>
      <c r="J29" s="230"/>
      <c r="K29" s="230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>
        <v>3</v>
      </c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2"/>
      <c r="AU29" s="232"/>
      <c r="AV29" s="232"/>
      <c r="AW29" s="232"/>
      <c r="AX29" s="233"/>
      <c r="AY29" s="232"/>
      <c r="AZ29" s="232"/>
      <c r="BA29" s="232"/>
      <c r="BB29" s="232"/>
      <c r="BC29" s="232"/>
      <c r="BD29" s="232"/>
      <c r="BE29" s="232"/>
      <c r="BF29" s="232"/>
      <c r="BG29" s="232"/>
      <c r="BH29" s="232"/>
      <c r="BI29" s="234">
        <f>+SUM(Distributivo_trabajo[[#This Row],[Grupo 3 años A]:[Tercero de BT IEME A]])</f>
        <v>3</v>
      </c>
      <c r="BJ29" s="235"/>
      <c r="BK29" s="235"/>
      <c r="BL29" s="235"/>
      <c r="BM29" s="235"/>
      <c r="BN29" s="235"/>
      <c r="BO29" s="235"/>
      <c r="BP29" s="235"/>
      <c r="BQ29" s="235"/>
      <c r="BR29" s="235"/>
      <c r="BS29" s="235"/>
      <c r="BT29" s="235"/>
      <c r="BU29" s="235"/>
      <c r="BV29" s="236"/>
      <c r="BW29" s="236"/>
      <c r="BX29" s="236"/>
      <c r="BY29" s="236"/>
      <c r="BZ29" s="237">
        <f>+SUM(Distributivo_trabajo[[#This Row],[Grupo 3 años A2]:[BTP]])</f>
        <v>0</v>
      </c>
      <c r="CA29" s="232"/>
      <c r="CB29" s="232"/>
      <c r="CC29" s="232"/>
      <c r="CD29" s="232"/>
      <c r="CE29" s="232"/>
      <c r="CF29" s="232"/>
      <c r="CG29" s="234">
        <f>+SUM(Distributivo_trabajo[[#This Row],[8vo A]:[Tercero de BGU A3]])</f>
        <v>0</v>
      </c>
      <c r="CH29" s="232"/>
      <c r="CI29" s="232"/>
      <c r="CJ29" s="232"/>
      <c r="CK2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" s="234"/>
      <c r="CM29" s="234">
        <f>+SUM(Distributivo_trabajo[[#This Row],[Directivo]:[Total Periodos acompañamiento]])</f>
        <v>3</v>
      </c>
      <c r="CN29" s="238"/>
    </row>
    <row r="30" spans="1:92" x14ac:dyDescent="0.3">
      <c r="A30" s="227">
        <v>57</v>
      </c>
      <c r="B30" s="228" t="str">
        <f ca="1">IF(Distributivo_trabajo[[#This Row],[Nro.]]="","",VLOOKUP(Distributivo_trabajo[[#This Row],[Nro.]],'Nómina de personal'!$A:$C,3,0))</f>
        <v xml:space="preserve">SANDRA MIREYA  CEPEDA PERUGACHI </v>
      </c>
      <c r="C30" s="228" t="str">
        <f ca="1">IF(Distributivo_trabajo[[#This Row],[Nro.]]="","",VLOOKUP(Distributivo_trabajo[[#This Row],[Nro.]],'Nómina de personal'!$A:$K,11,0))</f>
        <v>Contrato</v>
      </c>
      <c r="D30" s="228" t="str">
        <f ca="1">IF(Distributivo_trabajo[[#This Row],[Nro.]]="","",VLOOKUP(Distributivo_trabajo[[#This Row],[Nro.]],'Nómina de personal'!$A:$L,12,0))</f>
        <v>Docente</v>
      </c>
      <c r="E30" s="228" t="str">
        <f ca="1">IF(Distributivo_trabajo[[#This Row],[Nro.]]="","",VLOOKUP(Distributivo_trabajo[[#This Row],[Nro.]],'Nómina de personal'!$A:$G,7,0))</f>
        <v>CONTRATO OCACIONAL 2022 DOCENTE  DE EGB 2DO A 7MO</v>
      </c>
      <c r="F30" s="229" t="s">
        <v>400</v>
      </c>
      <c r="G30" s="229" t="s">
        <v>192</v>
      </c>
      <c r="H30" s="229"/>
      <c r="I30" s="230" t="s">
        <v>844</v>
      </c>
      <c r="J30" s="230"/>
      <c r="K30" s="230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>
        <v>1</v>
      </c>
      <c r="Y30" s="231"/>
      <c r="Z30" s="231"/>
      <c r="AA30" s="231"/>
      <c r="AB30" s="231"/>
      <c r="AC30" s="231"/>
      <c r="AD30" s="231"/>
      <c r="AE30" s="231"/>
      <c r="AF30" s="231"/>
      <c r="AG30" s="231"/>
      <c r="AH30" s="231"/>
      <c r="AI30" s="231"/>
      <c r="AJ30" s="231"/>
      <c r="AK30" s="231"/>
      <c r="AL30" s="231"/>
      <c r="AM30" s="231"/>
      <c r="AN30" s="231"/>
      <c r="AO30" s="231"/>
      <c r="AP30" s="231"/>
      <c r="AQ30" s="231"/>
      <c r="AR30" s="231"/>
      <c r="AS30" s="231"/>
      <c r="AT30" s="232"/>
      <c r="AU30" s="232"/>
      <c r="AV30" s="232"/>
      <c r="AW30" s="232"/>
      <c r="AX30" s="233"/>
      <c r="AY30" s="232"/>
      <c r="AZ30" s="232"/>
      <c r="BA30" s="232"/>
      <c r="BB30" s="232"/>
      <c r="BC30" s="232"/>
      <c r="BD30" s="232"/>
      <c r="BE30" s="232"/>
      <c r="BF30" s="232"/>
      <c r="BG30" s="232"/>
      <c r="BH30" s="232"/>
      <c r="BI30" s="234">
        <f>+SUM(Distributivo_trabajo[[#This Row],[Grupo 3 años A]:[Tercero de BT IEME A]])</f>
        <v>1</v>
      </c>
      <c r="BJ30" s="235"/>
      <c r="BK30" s="235"/>
      <c r="BL30" s="235"/>
      <c r="BM30" s="235"/>
      <c r="BN30" s="235"/>
      <c r="BO30" s="235"/>
      <c r="BP30" s="235"/>
      <c r="BQ30" s="235"/>
      <c r="BR30" s="235"/>
      <c r="BS30" s="235"/>
      <c r="BT30" s="235"/>
      <c r="BU30" s="235"/>
      <c r="BV30" s="236"/>
      <c r="BW30" s="236"/>
      <c r="BX30" s="236"/>
      <c r="BY30" s="236"/>
      <c r="BZ30" s="237">
        <f>+SUM(Distributivo_trabajo[[#This Row],[Grupo 3 años A2]:[BTP]])</f>
        <v>0</v>
      </c>
      <c r="CA30" s="232"/>
      <c r="CB30" s="232"/>
      <c r="CC30" s="232"/>
      <c r="CD30" s="232"/>
      <c r="CE30" s="232"/>
      <c r="CF30" s="232"/>
      <c r="CG30" s="234">
        <f>+SUM(Distributivo_trabajo[[#This Row],[8vo A]:[Tercero de BGU A3]])</f>
        <v>0</v>
      </c>
      <c r="CH30" s="232"/>
      <c r="CI30" s="232"/>
      <c r="CJ30" s="232"/>
      <c r="CK3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0" s="234"/>
      <c r="CM30" s="234">
        <f>+SUM(Distributivo_trabajo[[#This Row],[Directivo]:[Total Periodos acompañamiento]])</f>
        <v>1</v>
      </c>
      <c r="CN30" s="238"/>
    </row>
    <row r="31" spans="1:92" x14ac:dyDescent="0.3">
      <c r="A31" s="227">
        <v>57</v>
      </c>
      <c r="B31" s="228" t="str">
        <f ca="1">IF(Distributivo_trabajo[[#This Row],[Nro.]]="","",VLOOKUP(Distributivo_trabajo[[#This Row],[Nro.]],'Nómina de personal'!$A:$C,3,0))</f>
        <v xml:space="preserve">SANDRA MIREYA  CEPEDA PERUGACHI </v>
      </c>
      <c r="C31" s="228" t="str">
        <f ca="1">IF(Distributivo_trabajo[[#This Row],[Nro.]]="","",VLOOKUP(Distributivo_trabajo[[#This Row],[Nro.]],'Nómina de personal'!$A:$K,11,0))</f>
        <v>Contrato</v>
      </c>
      <c r="D31" s="228" t="str">
        <f ca="1">IF(Distributivo_trabajo[[#This Row],[Nro.]]="","",VLOOKUP(Distributivo_trabajo[[#This Row],[Nro.]],'Nómina de personal'!$A:$L,12,0))</f>
        <v>Docente</v>
      </c>
      <c r="E31" s="228" t="str">
        <f ca="1">IF(Distributivo_trabajo[[#This Row],[Nro.]]="","",VLOOKUP(Distributivo_trabajo[[#This Row],[Nro.]],'Nómina de personal'!$A:$G,7,0))</f>
        <v>CONTRATO OCACIONAL 2022 DOCENTE  DE EGB 2DO A 7MO</v>
      </c>
      <c r="F31" s="229" t="s">
        <v>400</v>
      </c>
      <c r="G31" s="229" t="s">
        <v>192</v>
      </c>
      <c r="H31" s="229"/>
      <c r="I31" s="230" t="s">
        <v>845</v>
      </c>
      <c r="J31" s="230"/>
      <c r="K31" s="230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>
        <v>1</v>
      </c>
      <c r="Y31" s="231"/>
      <c r="Z31" s="231"/>
      <c r="AA31" s="231"/>
      <c r="AB31" s="231"/>
      <c r="AC31" s="231"/>
      <c r="AD31" s="231"/>
      <c r="AE31" s="231"/>
      <c r="AF31" s="231"/>
      <c r="AG31" s="231"/>
      <c r="AH31" s="231"/>
      <c r="AI31" s="231"/>
      <c r="AJ31" s="231"/>
      <c r="AK31" s="231"/>
      <c r="AL31" s="231"/>
      <c r="AM31" s="231"/>
      <c r="AN31" s="231"/>
      <c r="AO31" s="231"/>
      <c r="AP31" s="231"/>
      <c r="AQ31" s="231"/>
      <c r="AR31" s="231"/>
      <c r="AS31" s="231"/>
      <c r="AT31" s="232"/>
      <c r="AU31" s="232"/>
      <c r="AV31" s="232"/>
      <c r="AW31" s="232"/>
      <c r="AX31" s="233"/>
      <c r="AY31" s="232"/>
      <c r="AZ31" s="232"/>
      <c r="BA31" s="232"/>
      <c r="BB31" s="232"/>
      <c r="BC31" s="232"/>
      <c r="BD31" s="232"/>
      <c r="BE31" s="232"/>
      <c r="BF31" s="232"/>
      <c r="BG31" s="232"/>
      <c r="BH31" s="232"/>
      <c r="BI31" s="234">
        <f>+SUM(Distributivo_trabajo[[#This Row],[Grupo 3 años A]:[Tercero de BT IEME A]])</f>
        <v>1</v>
      </c>
      <c r="BJ31" s="235"/>
      <c r="BK31" s="235"/>
      <c r="BL31" s="235"/>
      <c r="BM31" s="235"/>
      <c r="BN31" s="235"/>
      <c r="BO31" s="235"/>
      <c r="BP31" s="235"/>
      <c r="BQ31" s="235"/>
      <c r="BR31" s="235"/>
      <c r="BS31" s="235"/>
      <c r="BT31" s="235"/>
      <c r="BU31" s="235"/>
      <c r="BV31" s="236"/>
      <c r="BW31" s="236"/>
      <c r="BX31" s="236"/>
      <c r="BY31" s="236"/>
      <c r="BZ31" s="237">
        <f>+SUM(Distributivo_trabajo[[#This Row],[Grupo 3 años A2]:[BTP]])</f>
        <v>0</v>
      </c>
      <c r="CA31" s="232"/>
      <c r="CB31" s="232"/>
      <c r="CC31" s="232"/>
      <c r="CD31" s="232"/>
      <c r="CE31" s="232"/>
      <c r="CF31" s="232"/>
      <c r="CG31" s="234">
        <f>+SUM(Distributivo_trabajo[[#This Row],[8vo A]:[Tercero de BGU A3]])</f>
        <v>0</v>
      </c>
      <c r="CH31" s="232"/>
      <c r="CI31" s="232"/>
      <c r="CJ31" s="232"/>
      <c r="CK3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1" s="234"/>
      <c r="CM31" s="234">
        <f>+SUM(Distributivo_trabajo[[#This Row],[Directivo]:[Total Periodos acompañamiento]])</f>
        <v>1</v>
      </c>
      <c r="CN31" s="238"/>
    </row>
    <row r="32" spans="1:92" x14ac:dyDescent="0.3">
      <c r="A32" s="227">
        <v>14</v>
      </c>
      <c r="B32" s="228" t="str">
        <f ca="1">IF(Distributivo_trabajo[[#This Row],[Nro.]]="","",VLOOKUP(Distributivo_trabajo[[#This Row],[Nro.]],'Nómina de personal'!$A:$C,3,0))</f>
        <v xml:space="preserve">EDILMA SOLEDAD ORDOÑEZ VIERA  </v>
      </c>
      <c r="C32" s="228" t="str">
        <f ca="1">IF(Distributivo_trabajo[[#This Row],[Nro.]]="","",VLOOKUP(Distributivo_trabajo[[#This Row],[Nro.]],'Nómina de personal'!$A:$K,11,0))</f>
        <v>Nomb. Provisional</v>
      </c>
      <c r="D32" s="228" t="str">
        <f ca="1">IF(Distributivo_trabajo[[#This Row],[Nro.]]="","",VLOOKUP(Distributivo_trabajo[[#This Row],[Nro.]],'Nómina de personal'!$A:$L,12,0))</f>
        <v>Docente</v>
      </c>
      <c r="E32" s="228" t="str">
        <f ca="1">IF(Distributivo_trabajo[[#This Row],[Nro.]]="","",VLOOKUP(Distributivo_trabajo[[#This Row],[Nro.]],'Nómina de personal'!$A:$G,7,0))</f>
        <v>CONTRATO OCACIONAL 2023 DOCENTE  DE EGB 2DO A 7MO</v>
      </c>
      <c r="F32" s="229" t="s">
        <v>400</v>
      </c>
      <c r="G32" s="229" t="s">
        <v>192</v>
      </c>
      <c r="H32" s="229"/>
      <c r="I32" s="230" t="s">
        <v>265</v>
      </c>
      <c r="J32" s="230"/>
      <c r="K32" s="230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>
        <v>20</v>
      </c>
      <c r="Z32" s="231"/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1"/>
      <c r="AP32" s="231"/>
      <c r="AQ32" s="231"/>
      <c r="AR32" s="231"/>
      <c r="AS32" s="231"/>
      <c r="AT32" s="232"/>
      <c r="AU32" s="232"/>
      <c r="AV32" s="232"/>
      <c r="AW32" s="232"/>
      <c r="AX32" s="233"/>
      <c r="AY32" s="232"/>
      <c r="AZ32" s="232"/>
      <c r="BA32" s="232"/>
      <c r="BB32" s="232"/>
      <c r="BC32" s="232"/>
      <c r="BD32" s="232"/>
      <c r="BE32" s="232"/>
      <c r="BF32" s="232"/>
      <c r="BG32" s="232"/>
      <c r="BH32" s="232"/>
      <c r="BI32" s="234">
        <f>+SUM(Distributivo_trabajo[[#This Row],[Grupo 3 años A]:[Tercero de BT IEME A]])</f>
        <v>20</v>
      </c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35"/>
      <c r="BU32" s="235"/>
      <c r="BV32" s="236"/>
      <c r="BW32" s="236"/>
      <c r="BX32" s="236"/>
      <c r="BY32" s="236"/>
      <c r="BZ32" s="237">
        <f>+SUM(Distributivo_trabajo[[#This Row],[Grupo 3 años A2]:[BTP]])</f>
        <v>0</v>
      </c>
      <c r="CA32" s="232"/>
      <c r="CB32" s="232"/>
      <c r="CC32" s="232"/>
      <c r="CD32" s="232"/>
      <c r="CE32" s="232"/>
      <c r="CF32" s="232"/>
      <c r="CG32" s="234">
        <f>+SUM(Distributivo_trabajo[[#This Row],[8vo A]:[Tercero de BGU A3]])</f>
        <v>0</v>
      </c>
      <c r="CH32" s="232"/>
      <c r="CI32" s="232"/>
      <c r="CJ32" s="232"/>
      <c r="CK3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32" s="234">
        <v>5</v>
      </c>
      <c r="CM32" s="234">
        <f>+SUM(Distributivo_trabajo[[#This Row],[Directivo]:[Total Periodos acompañamiento]])</f>
        <v>25</v>
      </c>
      <c r="CN32" s="238"/>
    </row>
    <row r="33" spans="1:92" x14ac:dyDescent="0.3">
      <c r="A33" s="227">
        <v>14</v>
      </c>
      <c r="B33" s="228" t="str">
        <f ca="1">IF(Distributivo_trabajo[[#This Row],[Nro.]]="","",VLOOKUP(Distributivo_trabajo[[#This Row],[Nro.]],'Nómina de personal'!$A:$C,3,0))</f>
        <v xml:space="preserve">EDILMA SOLEDAD ORDOÑEZ VIERA  </v>
      </c>
      <c r="C33" s="228" t="str">
        <f ca="1">IF(Distributivo_trabajo[[#This Row],[Nro.]]="","",VLOOKUP(Distributivo_trabajo[[#This Row],[Nro.]],'Nómina de personal'!$A:$K,11,0))</f>
        <v>Nomb. Provisional</v>
      </c>
      <c r="D33" s="228" t="str">
        <f ca="1">IF(Distributivo_trabajo[[#This Row],[Nro.]]="","",VLOOKUP(Distributivo_trabajo[[#This Row],[Nro.]],'Nómina de personal'!$A:$L,12,0))</f>
        <v>Docente</v>
      </c>
      <c r="E33" s="228" t="str">
        <f ca="1">IF(Distributivo_trabajo[[#This Row],[Nro.]]="","",VLOOKUP(Distributivo_trabajo[[#This Row],[Nro.]],'Nómina de personal'!$A:$G,7,0))</f>
        <v>CONTRATO OCACIONAL 2023 DOCENTE  DE EGB 2DO A 7MO</v>
      </c>
      <c r="F33" s="229" t="s">
        <v>400</v>
      </c>
      <c r="G33" s="229" t="s">
        <v>192</v>
      </c>
      <c r="H33" s="229"/>
      <c r="I33" s="230" t="s">
        <v>147</v>
      </c>
      <c r="J33" s="230"/>
      <c r="K33" s="230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>
        <v>3</v>
      </c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2"/>
      <c r="AU33" s="232"/>
      <c r="AV33" s="232"/>
      <c r="AW33" s="232"/>
      <c r="AX33" s="233"/>
      <c r="AY33" s="232"/>
      <c r="AZ33" s="232"/>
      <c r="BA33" s="232"/>
      <c r="BB33" s="232"/>
      <c r="BC33" s="232"/>
      <c r="BD33" s="232"/>
      <c r="BE33" s="232"/>
      <c r="BF33" s="232"/>
      <c r="BG33" s="232"/>
      <c r="BH33" s="232"/>
      <c r="BI33" s="234">
        <f>+SUM(Distributivo_trabajo[[#This Row],[Grupo 3 años A]:[Tercero de BT IEME A]])</f>
        <v>3</v>
      </c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6"/>
      <c r="BW33" s="236"/>
      <c r="BX33" s="236"/>
      <c r="BY33" s="236"/>
      <c r="BZ33" s="237">
        <f>+SUM(Distributivo_trabajo[[#This Row],[Grupo 3 años A2]:[BTP]])</f>
        <v>0</v>
      </c>
      <c r="CA33" s="232"/>
      <c r="CB33" s="232"/>
      <c r="CC33" s="232"/>
      <c r="CD33" s="232"/>
      <c r="CE33" s="232"/>
      <c r="CF33" s="232"/>
      <c r="CG33" s="234">
        <f>+SUM(Distributivo_trabajo[[#This Row],[8vo A]:[Tercero de BGU A3]])</f>
        <v>0</v>
      </c>
      <c r="CH33" s="232"/>
      <c r="CI33" s="232"/>
      <c r="CJ33" s="232"/>
      <c r="CK3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3" s="234"/>
      <c r="CM33" s="234">
        <f>+SUM(Distributivo_trabajo[[#This Row],[Directivo]:[Total Periodos acompañamiento]])</f>
        <v>3</v>
      </c>
      <c r="CN33" s="238"/>
    </row>
    <row r="34" spans="1:92" x14ac:dyDescent="0.3">
      <c r="A34" s="227">
        <v>14</v>
      </c>
      <c r="B34" s="228" t="str">
        <f ca="1">IF(Distributivo_trabajo[[#This Row],[Nro.]]="","",VLOOKUP(Distributivo_trabajo[[#This Row],[Nro.]],'Nómina de personal'!$A:$C,3,0))</f>
        <v xml:space="preserve">EDILMA SOLEDAD ORDOÑEZ VIERA  </v>
      </c>
      <c r="C34" s="228" t="str">
        <f ca="1">IF(Distributivo_trabajo[[#This Row],[Nro.]]="","",VLOOKUP(Distributivo_trabajo[[#This Row],[Nro.]],'Nómina de personal'!$A:$K,11,0))</f>
        <v>Nomb. Provisional</v>
      </c>
      <c r="D34" s="228" t="str">
        <f ca="1">IF(Distributivo_trabajo[[#This Row],[Nro.]]="","",VLOOKUP(Distributivo_trabajo[[#This Row],[Nro.]],'Nómina de personal'!$A:$L,12,0))</f>
        <v>Docente</v>
      </c>
      <c r="E34" s="228" t="str">
        <f ca="1">IF(Distributivo_trabajo[[#This Row],[Nro.]]="","",VLOOKUP(Distributivo_trabajo[[#This Row],[Nro.]],'Nómina de personal'!$A:$G,7,0))</f>
        <v>CONTRATO OCACIONAL 2023 DOCENTE  DE EGB 2DO A 7MO</v>
      </c>
      <c r="F34" s="229" t="s">
        <v>400</v>
      </c>
      <c r="G34" s="229" t="s">
        <v>192</v>
      </c>
      <c r="H34" s="229"/>
      <c r="I34" s="230" t="s">
        <v>844</v>
      </c>
      <c r="J34" s="230"/>
      <c r="K34" s="230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1"/>
      <c r="X34" s="231"/>
      <c r="Y34" s="231">
        <v>1</v>
      </c>
      <c r="Z34" s="231"/>
      <c r="AA34" s="231"/>
      <c r="AB34" s="231"/>
      <c r="AC34" s="231"/>
      <c r="AD34" s="231"/>
      <c r="AE34" s="231"/>
      <c r="AF34" s="231"/>
      <c r="AG34" s="231"/>
      <c r="AH34" s="231"/>
      <c r="AI34" s="231"/>
      <c r="AJ34" s="231"/>
      <c r="AK34" s="231"/>
      <c r="AL34" s="231"/>
      <c r="AM34" s="231"/>
      <c r="AN34" s="231"/>
      <c r="AO34" s="231"/>
      <c r="AP34" s="231"/>
      <c r="AQ34" s="231"/>
      <c r="AR34" s="231"/>
      <c r="AS34" s="231"/>
      <c r="AT34" s="232"/>
      <c r="AU34" s="232"/>
      <c r="AV34" s="232"/>
      <c r="AW34" s="232"/>
      <c r="AX34" s="233"/>
      <c r="AY34" s="232"/>
      <c r="AZ34" s="232"/>
      <c r="BA34" s="232"/>
      <c r="BB34" s="232"/>
      <c r="BC34" s="232"/>
      <c r="BD34" s="232"/>
      <c r="BE34" s="232"/>
      <c r="BF34" s="232"/>
      <c r="BG34" s="232"/>
      <c r="BH34" s="232"/>
      <c r="BI34" s="234">
        <f>+SUM(Distributivo_trabajo[[#This Row],[Grupo 3 años A]:[Tercero de BT IEME A]])</f>
        <v>1</v>
      </c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6"/>
      <c r="BW34" s="236"/>
      <c r="BX34" s="236"/>
      <c r="BY34" s="236"/>
      <c r="BZ34" s="237">
        <f>+SUM(Distributivo_trabajo[[#This Row],[Grupo 3 años A2]:[BTP]])</f>
        <v>0</v>
      </c>
      <c r="CA34" s="232"/>
      <c r="CB34" s="232"/>
      <c r="CC34" s="232"/>
      <c r="CD34" s="232"/>
      <c r="CE34" s="232"/>
      <c r="CF34" s="232"/>
      <c r="CG34" s="234">
        <f>+SUM(Distributivo_trabajo[[#This Row],[8vo A]:[Tercero de BGU A3]])</f>
        <v>0</v>
      </c>
      <c r="CH34" s="232"/>
      <c r="CI34" s="232"/>
      <c r="CJ34" s="232"/>
      <c r="CK3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4" s="234"/>
      <c r="CM34" s="234">
        <f>+SUM(Distributivo_trabajo[[#This Row],[Directivo]:[Total Periodos acompañamiento]])</f>
        <v>1</v>
      </c>
      <c r="CN34" s="238"/>
    </row>
    <row r="35" spans="1:92" x14ac:dyDescent="0.3">
      <c r="A35" s="227">
        <v>14</v>
      </c>
      <c r="B35" s="228" t="str">
        <f ca="1">IF(Distributivo_trabajo[[#This Row],[Nro.]]="","",VLOOKUP(Distributivo_trabajo[[#This Row],[Nro.]],'Nómina de personal'!$A:$C,3,0))</f>
        <v xml:space="preserve">EDILMA SOLEDAD ORDOÑEZ VIERA  </v>
      </c>
      <c r="C35" s="228" t="str">
        <f ca="1">IF(Distributivo_trabajo[[#This Row],[Nro.]]="","",VLOOKUP(Distributivo_trabajo[[#This Row],[Nro.]],'Nómina de personal'!$A:$K,11,0))</f>
        <v>Nomb. Provisional</v>
      </c>
      <c r="D35" s="228" t="str">
        <f ca="1">IF(Distributivo_trabajo[[#This Row],[Nro.]]="","",VLOOKUP(Distributivo_trabajo[[#This Row],[Nro.]],'Nómina de personal'!$A:$L,12,0))</f>
        <v>Docente</v>
      </c>
      <c r="E35" s="228" t="str">
        <f ca="1">IF(Distributivo_trabajo[[#This Row],[Nro.]]="","",VLOOKUP(Distributivo_trabajo[[#This Row],[Nro.]],'Nómina de personal'!$A:$G,7,0))</f>
        <v>CONTRATO OCACIONAL 2023 DOCENTE  DE EGB 2DO A 7MO</v>
      </c>
      <c r="F35" s="229" t="s">
        <v>400</v>
      </c>
      <c r="G35" s="229" t="s">
        <v>192</v>
      </c>
      <c r="H35" s="229"/>
      <c r="I35" s="230" t="s">
        <v>845</v>
      </c>
      <c r="J35" s="230"/>
      <c r="K35" s="230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231"/>
      <c r="X35" s="231"/>
      <c r="Y35" s="231">
        <v>1</v>
      </c>
      <c r="Z35" s="231"/>
      <c r="AA35" s="231"/>
      <c r="AB35" s="231"/>
      <c r="AC35" s="231"/>
      <c r="AD35" s="231"/>
      <c r="AE35" s="231"/>
      <c r="AF35" s="231"/>
      <c r="AG35" s="231"/>
      <c r="AH35" s="231"/>
      <c r="AI35" s="231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2"/>
      <c r="AU35" s="232"/>
      <c r="AV35" s="232"/>
      <c r="AW35" s="232"/>
      <c r="AX35" s="233"/>
      <c r="AY35" s="232"/>
      <c r="AZ35" s="232"/>
      <c r="BA35" s="232"/>
      <c r="BB35" s="232"/>
      <c r="BC35" s="232"/>
      <c r="BD35" s="232"/>
      <c r="BE35" s="232"/>
      <c r="BF35" s="232"/>
      <c r="BG35" s="232"/>
      <c r="BH35" s="232"/>
      <c r="BI35" s="234">
        <f>+SUM(Distributivo_trabajo[[#This Row],[Grupo 3 años A]:[Tercero de BT IEME A]])</f>
        <v>1</v>
      </c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6"/>
      <c r="BW35" s="236"/>
      <c r="BX35" s="236"/>
      <c r="BY35" s="236"/>
      <c r="BZ35" s="237">
        <f>+SUM(Distributivo_trabajo[[#This Row],[Grupo 3 años A2]:[BTP]])</f>
        <v>0</v>
      </c>
      <c r="CA35" s="232"/>
      <c r="CB35" s="232"/>
      <c r="CC35" s="232"/>
      <c r="CD35" s="232"/>
      <c r="CE35" s="232"/>
      <c r="CF35" s="232"/>
      <c r="CG35" s="234">
        <f>+SUM(Distributivo_trabajo[[#This Row],[8vo A]:[Tercero de BGU A3]])</f>
        <v>0</v>
      </c>
      <c r="CH35" s="232"/>
      <c r="CI35" s="232"/>
      <c r="CJ35" s="232"/>
      <c r="CK3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5" s="234"/>
      <c r="CM35" s="234">
        <f>+SUM(Distributivo_trabajo[[#This Row],[Directivo]:[Total Periodos acompañamiento]])</f>
        <v>1</v>
      </c>
      <c r="CN35" s="238"/>
    </row>
    <row r="36" spans="1:92" x14ac:dyDescent="0.3">
      <c r="A36" s="227">
        <v>2</v>
      </c>
      <c r="B36" s="228" t="str">
        <f ca="1">IF(Distributivo_trabajo[[#This Row],[Nro.]]="","",VLOOKUP(Distributivo_trabajo[[#This Row],[Nro.]],'Nómina de personal'!$A:$C,3,0))</f>
        <v xml:space="preserve">ANITA LUCIA RIVERA BAÑO </v>
      </c>
      <c r="C36" s="228" t="str">
        <f ca="1">IF(Distributivo_trabajo[[#This Row],[Nro.]]="","",VLOOKUP(Distributivo_trabajo[[#This Row],[Nro.]],'Nómina de personal'!$A:$K,11,0))</f>
        <v>Nomb. Provisional</v>
      </c>
      <c r="D36" s="228" t="str">
        <f ca="1">IF(Distributivo_trabajo[[#This Row],[Nro.]]="","",VLOOKUP(Distributivo_trabajo[[#This Row],[Nro.]],'Nómina de personal'!$A:$L,12,0))</f>
        <v>Docente</v>
      </c>
      <c r="E36" s="228" t="str">
        <f ca="1">IF(Distributivo_trabajo[[#This Row],[Nro.]]="","",VLOOKUP(Distributivo_trabajo[[#This Row],[Nro.]],'Nómina de personal'!$A:$G,7,0))</f>
        <v>NOMBRAMIENTO PROVISIONAL  DESDE EL AÑO 2017 DOCENTE AULA</v>
      </c>
      <c r="F36" s="229" t="s">
        <v>400</v>
      </c>
      <c r="G36" s="229" t="s">
        <v>192</v>
      </c>
      <c r="H36" s="229"/>
      <c r="I36" s="230" t="s">
        <v>265</v>
      </c>
      <c r="J36" s="230"/>
      <c r="K36" s="230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  <c r="W36" s="231"/>
      <c r="X36" s="231"/>
      <c r="Y36" s="231"/>
      <c r="Z36" s="231">
        <v>20</v>
      </c>
      <c r="AA36" s="231"/>
      <c r="AB36" s="231"/>
      <c r="AC36" s="231"/>
      <c r="AD36" s="231"/>
      <c r="AE36" s="231"/>
      <c r="AF36" s="231"/>
      <c r="AG36" s="231"/>
      <c r="AH36" s="231"/>
      <c r="AI36" s="231"/>
      <c r="AJ36" s="231"/>
      <c r="AK36" s="231"/>
      <c r="AL36" s="231"/>
      <c r="AM36" s="231"/>
      <c r="AN36" s="231"/>
      <c r="AO36" s="231"/>
      <c r="AP36" s="231"/>
      <c r="AQ36" s="231"/>
      <c r="AR36" s="231"/>
      <c r="AS36" s="231"/>
      <c r="AT36" s="232"/>
      <c r="AU36" s="232"/>
      <c r="AV36" s="232"/>
      <c r="AW36" s="232"/>
      <c r="AX36" s="233"/>
      <c r="AY36" s="232"/>
      <c r="AZ36" s="232"/>
      <c r="BA36" s="232"/>
      <c r="BB36" s="232"/>
      <c r="BC36" s="232"/>
      <c r="BD36" s="232"/>
      <c r="BE36" s="232"/>
      <c r="BF36" s="232"/>
      <c r="BG36" s="232"/>
      <c r="BH36" s="232"/>
      <c r="BI36" s="234">
        <f>+SUM(Distributivo_trabajo[[#This Row],[Grupo 3 años A]:[Tercero de BT IEME A]])</f>
        <v>20</v>
      </c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6"/>
      <c r="BW36" s="236"/>
      <c r="BX36" s="236"/>
      <c r="BY36" s="236"/>
      <c r="BZ36" s="237">
        <f>+SUM(Distributivo_trabajo[[#This Row],[Grupo 3 años A2]:[BTP]])</f>
        <v>0</v>
      </c>
      <c r="CA36" s="232"/>
      <c r="CB36" s="232"/>
      <c r="CC36" s="232"/>
      <c r="CD36" s="232"/>
      <c r="CE36" s="232"/>
      <c r="CF36" s="232"/>
      <c r="CG36" s="234">
        <f>+SUM(Distributivo_trabajo[[#This Row],[8vo A]:[Tercero de BGU A3]])</f>
        <v>0</v>
      </c>
      <c r="CH36" s="232"/>
      <c r="CI36" s="232"/>
      <c r="CJ36" s="232"/>
      <c r="CK3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36" s="234">
        <v>5</v>
      </c>
      <c r="CM36" s="234">
        <f>+SUM(Distributivo_trabajo[[#This Row],[Directivo]:[Total Periodos acompañamiento]])</f>
        <v>25</v>
      </c>
      <c r="CN36" s="238"/>
    </row>
    <row r="37" spans="1:92" x14ac:dyDescent="0.3">
      <c r="A37" s="227">
        <v>2</v>
      </c>
      <c r="B37" s="228" t="str">
        <f ca="1">IF(Distributivo_trabajo[[#This Row],[Nro.]]="","",VLOOKUP(Distributivo_trabajo[[#This Row],[Nro.]],'Nómina de personal'!$A:$C,3,0))</f>
        <v xml:space="preserve">ANITA LUCIA RIVERA BAÑO </v>
      </c>
      <c r="C37" s="228" t="str">
        <f ca="1">IF(Distributivo_trabajo[[#This Row],[Nro.]]="","",VLOOKUP(Distributivo_trabajo[[#This Row],[Nro.]],'Nómina de personal'!$A:$K,11,0))</f>
        <v>Nomb. Provisional</v>
      </c>
      <c r="D37" s="228" t="str">
        <f ca="1">IF(Distributivo_trabajo[[#This Row],[Nro.]]="","",VLOOKUP(Distributivo_trabajo[[#This Row],[Nro.]],'Nómina de personal'!$A:$L,12,0))</f>
        <v>Docente</v>
      </c>
      <c r="E37" s="228" t="str">
        <f ca="1">IF(Distributivo_trabajo[[#This Row],[Nro.]]="","",VLOOKUP(Distributivo_trabajo[[#This Row],[Nro.]],'Nómina de personal'!$A:$G,7,0))</f>
        <v>NOMBRAMIENTO PROVISIONAL  DESDE EL AÑO 2017 DOCENTE AULA</v>
      </c>
      <c r="F37" s="229" t="s">
        <v>400</v>
      </c>
      <c r="G37" s="229" t="s">
        <v>192</v>
      </c>
      <c r="H37" s="229"/>
      <c r="I37" s="230" t="s">
        <v>147</v>
      </c>
      <c r="J37" s="230"/>
      <c r="K37" s="230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>
        <v>3</v>
      </c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2"/>
      <c r="AU37" s="232"/>
      <c r="AV37" s="232"/>
      <c r="AW37" s="232"/>
      <c r="AX37" s="233"/>
      <c r="AY37" s="232"/>
      <c r="AZ37" s="232"/>
      <c r="BA37" s="232"/>
      <c r="BB37" s="232"/>
      <c r="BC37" s="232"/>
      <c r="BD37" s="232"/>
      <c r="BE37" s="232"/>
      <c r="BF37" s="232"/>
      <c r="BG37" s="232"/>
      <c r="BH37" s="232"/>
      <c r="BI37" s="234">
        <f>+SUM(Distributivo_trabajo[[#This Row],[Grupo 3 años A]:[Tercero de BT IEME A]])</f>
        <v>3</v>
      </c>
      <c r="BJ37" s="235"/>
      <c r="BK37" s="235"/>
      <c r="BL37" s="235"/>
      <c r="BM37" s="235"/>
      <c r="BN37" s="235"/>
      <c r="BO37" s="235"/>
      <c r="BP37" s="235"/>
      <c r="BQ37" s="235"/>
      <c r="BR37" s="235"/>
      <c r="BS37" s="235"/>
      <c r="BT37" s="235"/>
      <c r="BU37" s="235"/>
      <c r="BV37" s="236"/>
      <c r="BW37" s="236"/>
      <c r="BX37" s="236"/>
      <c r="BY37" s="236"/>
      <c r="BZ37" s="237">
        <f>+SUM(Distributivo_trabajo[[#This Row],[Grupo 3 años A2]:[BTP]])</f>
        <v>0</v>
      </c>
      <c r="CA37" s="232"/>
      <c r="CB37" s="232"/>
      <c r="CC37" s="232"/>
      <c r="CD37" s="232"/>
      <c r="CE37" s="232"/>
      <c r="CF37" s="232"/>
      <c r="CG37" s="234">
        <f>+SUM(Distributivo_trabajo[[#This Row],[8vo A]:[Tercero de BGU A3]])</f>
        <v>0</v>
      </c>
      <c r="CH37" s="232"/>
      <c r="CI37" s="232"/>
      <c r="CJ37" s="232"/>
      <c r="CK3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7" s="234"/>
      <c r="CM37" s="234">
        <f>+SUM(Distributivo_trabajo[[#This Row],[Directivo]:[Total Periodos acompañamiento]])</f>
        <v>3</v>
      </c>
      <c r="CN37" s="238"/>
    </row>
    <row r="38" spans="1:92" x14ac:dyDescent="0.3">
      <c r="A38" s="227">
        <v>2</v>
      </c>
      <c r="B38" s="228" t="str">
        <f ca="1">IF(Distributivo_trabajo[[#This Row],[Nro.]]="","",VLOOKUP(Distributivo_trabajo[[#This Row],[Nro.]],'Nómina de personal'!$A:$C,3,0))</f>
        <v xml:space="preserve">ANITA LUCIA RIVERA BAÑO </v>
      </c>
      <c r="C38" s="228" t="str">
        <f ca="1">IF(Distributivo_trabajo[[#This Row],[Nro.]]="","",VLOOKUP(Distributivo_trabajo[[#This Row],[Nro.]],'Nómina de personal'!$A:$K,11,0))</f>
        <v>Nomb. Provisional</v>
      </c>
      <c r="D38" s="228" t="str">
        <f ca="1">IF(Distributivo_trabajo[[#This Row],[Nro.]]="","",VLOOKUP(Distributivo_trabajo[[#This Row],[Nro.]],'Nómina de personal'!$A:$L,12,0))</f>
        <v>Docente</v>
      </c>
      <c r="E38" s="228" t="str">
        <f ca="1">IF(Distributivo_trabajo[[#This Row],[Nro.]]="","",VLOOKUP(Distributivo_trabajo[[#This Row],[Nro.]],'Nómina de personal'!$A:$G,7,0))</f>
        <v>NOMBRAMIENTO PROVISIONAL  DESDE EL AÑO 2017 DOCENTE AULA</v>
      </c>
      <c r="F38" s="229" t="s">
        <v>400</v>
      </c>
      <c r="G38" s="229" t="s">
        <v>192</v>
      </c>
      <c r="H38" s="229"/>
      <c r="I38" s="230" t="s">
        <v>844</v>
      </c>
      <c r="J38" s="230"/>
      <c r="K38" s="230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>
        <v>1</v>
      </c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2"/>
      <c r="AU38" s="232"/>
      <c r="AV38" s="232"/>
      <c r="AW38" s="232"/>
      <c r="AX38" s="233"/>
      <c r="AY38" s="232"/>
      <c r="AZ38" s="232"/>
      <c r="BA38" s="232"/>
      <c r="BB38" s="232"/>
      <c r="BC38" s="232"/>
      <c r="BD38" s="232"/>
      <c r="BE38" s="232"/>
      <c r="BF38" s="232"/>
      <c r="BG38" s="232"/>
      <c r="BH38" s="232"/>
      <c r="BI38" s="234">
        <f>+SUM(Distributivo_trabajo[[#This Row],[Grupo 3 años A]:[Tercero de BT IEME A]])</f>
        <v>1</v>
      </c>
      <c r="BJ38" s="235"/>
      <c r="BK38" s="235"/>
      <c r="BL38" s="235"/>
      <c r="BM38" s="235"/>
      <c r="BN38" s="235"/>
      <c r="BO38" s="235"/>
      <c r="BP38" s="235"/>
      <c r="BQ38" s="235"/>
      <c r="BR38" s="235"/>
      <c r="BS38" s="235"/>
      <c r="BT38" s="235"/>
      <c r="BU38" s="235"/>
      <c r="BV38" s="236"/>
      <c r="BW38" s="236"/>
      <c r="BX38" s="236"/>
      <c r="BY38" s="236"/>
      <c r="BZ38" s="237">
        <f>+SUM(Distributivo_trabajo[[#This Row],[Grupo 3 años A2]:[BTP]])</f>
        <v>0</v>
      </c>
      <c r="CA38" s="232"/>
      <c r="CB38" s="232"/>
      <c r="CC38" s="232"/>
      <c r="CD38" s="232"/>
      <c r="CE38" s="232"/>
      <c r="CF38" s="232"/>
      <c r="CG38" s="234">
        <f>+SUM(Distributivo_trabajo[[#This Row],[8vo A]:[Tercero de BGU A3]])</f>
        <v>0</v>
      </c>
      <c r="CH38" s="232"/>
      <c r="CI38" s="232"/>
      <c r="CJ38" s="232"/>
      <c r="CK3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8" s="234"/>
      <c r="CM38" s="234">
        <f>+SUM(Distributivo_trabajo[[#This Row],[Directivo]:[Total Periodos acompañamiento]])</f>
        <v>1</v>
      </c>
      <c r="CN38" s="238"/>
    </row>
    <row r="39" spans="1:92" x14ac:dyDescent="0.3">
      <c r="A39" s="227">
        <v>2</v>
      </c>
      <c r="B39" s="228" t="str">
        <f ca="1">IF(Distributivo_trabajo[[#This Row],[Nro.]]="","",VLOOKUP(Distributivo_trabajo[[#This Row],[Nro.]],'Nómina de personal'!$A:$C,3,0))</f>
        <v xml:space="preserve">ANITA LUCIA RIVERA BAÑO </v>
      </c>
      <c r="C39" s="228" t="str">
        <f ca="1">IF(Distributivo_trabajo[[#This Row],[Nro.]]="","",VLOOKUP(Distributivo_trabajo[[#This Row],[Nro.]],'Nómina de personal'!$A:$K,11,0))</f>
        <v>Nomb. Provisional</v>
      </c>
      <c r="D39" s="228" t="str">
        <f ca="1">IF(Distributivo_trabajo[[#This Row],[Nro.]]="","",VLOOKUP(Distributivo_trabajo[[#This Row],[Nro.]],'Nómina de personal'!$A:$L,12,0))</f>
        <v>Docente</v>
      </c>
      <c r="E39" s="228" t="str">
        <f ca="1">IF(Distributivo_trabajo[[#This Row],[Nro.]]="","",VLOOKUP(Distributivo_trabajo[[#This Row],[Nro.]],'Nómina de personal'!$A:$G,7,0))</f>
        <v>NOMBRAMIENTO PROVISIONAL  DESDE EL AÑO 2017 DOCENTE AULA</v>
      </c>
      <c r="F39" s="229" t="s">
        <v>400</v>
      </c>
      <c r="G39" s="229" t="s">
        <v>192</v>
      </c>
      <c r="H39" s="229"/>
      <c r="I39" s="230" t="s">
        <v>845</v>
      </c>
      <c r="J39" s="230"/>
      <c r="K39" s="230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>
        <v>1</v>
      </c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  <c r="AP39" s="231"/>
      <c r="AQ39" s="231"/>
      <c r="AR39" s="231"/>
      <c r="AS39" s="231"/>
      <c r="AT39" s="232"/>
      <c r="AU39" s="232"/>
      <c r="AV39" s="232"/>
      <c r="AW39" s="232"/>
      <c r="AX39" s="233"/>
      <c r="AY39" s="232"/>
      <c r="AZ39" s="232"/>
      <c r="BA39" s="232"/>
      <c r="BB39" s="232"/>
      <c r="BC39" s="232"/>
      <c r="BD39" s="232"/>
      <c r="BE39" s="232"/>
      <c r="BF39" s="232"/>
      <c r="BG39" s="232"/>
      <c r="BH39" s="232"/>
      <c r="BI39" s="234">
        <f>+SUM(Distributivo_trabajo[[#This Row],[Grupo 3 años A]:[Tercero de BT IEME A]])</f>
        <v>1</v>
      </c>
      <c r="BJ39" s="235"/>
      <c r="BK39" s="235"/>
      <c r="BL39" s="235"/>
      <c r="BM39" s="235"/>
      <c r="BN39" s="235"/>
      <c r="BO39" s="235"/>
      <c r="BP39" s="235"/>
      <c r="BQ39" s="235"/>
      <c r="BR39" s="235"/>
      <c r="BS39" s="235"/>
      <c r="BT39" s="235"/>
      <c r="BU39" s="235"/>
      <c r="BV39" s="236"/>
      <c r="BW39" s="236"/>
      <c r="BX39" s="236"/>
      <c r="BY39" s="236"/>
      <c r="BZ39" s="237">
        <f>+SUM(Distributivo_trabajo[[#This Row],[Grupo 3 años A2]:[BTP]])</f>
        <v>0</v>
      </c>
      <c r="CA39" s="232"/>
      <c r="CB39" s="232"/>
      <c r="CC39" s="232"/>
      <c r="CD39" s="232"/>
      <c r="CE39" s="232"/>
      <c r="CF39" s="232"/>
      <c r="CG39" s="234">
        <f>+SUM(Distributivo_trabajo[[#This Row],[8vo A]:[Tercero de BGU A3]])</f>
        <v>0</v>
      </c>
      <c r="CH39" s="232"/>
      <c r="CI39" s="232"/>
      <c r="CJ39" s="232"/>
      <c r="CK3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9" s="234"/>
      <c r="CM39" s="234">
        <f>+SUM(Distributivo_trabajo[[#This Row],[Directivo]:[Total Periodos acompañamiento]])</f>
        <v>1</v>
      </c>
      <c r="CN39" s="238"/>
    </row>
    <row r="40" spans="1:92" x14ac:dyDescent="0.3">
      <c r="A40" s="227">
        <v>18</v>
      </c>
      <c r="B40" s="228" t="str">
        <f ca="1">IF(Distributivo_trabajo[[#This Row],[Nro.]]="","",VLOOKUP(Distributivo_trabajo[[#This Row],[Nro.]],'Nómina de personal'!$A:$C,3,0))</f>
        <v>FELIX GONZALO OÑA CHIMBO</v>
      </c>
      <c r="C40" s="228" t="str">
        <f ca="1">IF(Distributivo_trabajo[[#This Row],[Nro.]]="","",VLOOKUP(Distributivo_trabajo[[#This Row],[Nro.]],'Nómina de personal'!$A:$K,11,0))</f>
        <v>Nomb. Definitivo</v>
      </c>
      <c r="D40" s="228" t="str">
        <f ca="1">IF(Distributivo_trabajo[[#This Row],[Nro.]]="","",VLOOKUP(Distributivo_trabajo[[#This Row],[Nro.]],'Nómina de personal'!$A:$L,12,0))</f>
        <v>Docente</v>
      </c>
      <c r="E40" s="228" t="str">
        <f ca="1">IF(Distributivo_trabajo[[#This Row],[Nro.]]="","",VLOOKUP(Distributivo_trabajo[[#This Row],[Nro.]],'Nómina de personal'!$A:$G,7,0))</f>
        <v>NOMBRAMIENTO DEFINITIVO DESDE 1996 DOCENTE DE EGB 2DO A 7MO</v>
      </c>
      <c r="F40" s="229" t="s">
        <v>400</v>
      </c>
      <c r="G40" s="229" t="s">
        <v>192</v>
      </c>
      <c r="H40" s="229"/>
      <c r="I40" s="230" t="s">
        <v>265</v>
      </c>
      <c r="J40" s="230"/>
      <c r="K40" s="230"/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>
        <v>20</v>
      </c>
      <c r="AB40" s="231"/>
      <c r="AC40" s="231"/>
      <c r="AD40" s="231"/>
      <c r="AE40" s="231"/>
      <c r="AF40" s="231"/>
      <c r="AG40" s="231"/>
      <c r="AH40" s="231"/>
      <c r="AI40" s="231"/>
      <c r="AJ40" s="231"/>
      <c r="AK40" s="231"/>
      <c r="AL40" s="231"/>
      <c r="AM40" s="231"/>
      <c r="AN40" s="231"/>
      <c r="AO40" s="231"/>
      <c r="AP40" s="231"/>
      <c r="AQ40" s="231"/>
      <c r="AR40" s="231"/>
      <c r="AS40" s="231"/>
      <c r="AT40" s="232"/>
      <c r="AU40" s="232"/>
      <c r="AV40" s="232"/>
      <c r="AW40" s="232"/>
      <c r="AX40" s="233"/>
      <c r="AY40" s="232"/>
      <c r="AZ40" s="232"/>
      <c r="BA40" s="232"/>
      <c r="BB40" s="232"/>
      <c r="BC40" s="232"/>
      <c r="BD40" s="232"/>
      <c r="BE40" s="232"/>
      <c r="BF40" s="232"/>
      <c r="BG40" s="232"/>
      <c r="BH40" s="232"/>
      <c r="BI40" s="234">
        <f>+SUM(Distributivo_trabajo[[#This Row],[Grupo 3 años A]:[Tercero de BT IEME A]])</f>
        <v>20</v>
      </c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35"/>
      <c r="BU40" s="235"/>
      <c r="BV40" s="236"/>
      <c r="BW40" s="236"/>
      <c r="BX40" s="236"/>
      <c r="BY40" s="236"/>
      <c r="BZ40" s="237">
        <f>+SUM(Distributivo_trabajo[[#This Row],[Grupo 3 años A2]:[BTP]])</f>
        <v>0</v>
      </c>
      <c r="CA40" s="232"/>
      <c r="CB40" s="232"/>
      <c r="CC40" s="232"/>
      <c r="CD40" s="232"/>
      <c r="CE40" s="232"/>
      <c r="CF40" s="232"/>
      <c r="CG40" s="234">
        <f>+SUM(Distributivo_trabajo[[#This Row],[8vo A]:[Tercero de BGU A3]])</f>
        <v>0</v>
      </c>
      <c r="CH40" s="232"/>
      <c r="CI40" s="232"/>
      <c r="CJ40" s="232"/>
      <c r="CK4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40" s="234">
        <v>5</v>
      </c>
      <c r="CM40" s="234">
        <f>+SUM(Distributivo_trabajo[[#This Row],[Directivo]:[Total Periodos acompañamiento]])</f>
        <v>25</v>
      </c>
      <c r="CN40" s="238"/>
    </row>
    <row r="41" spans="1:92" x14ac:dyDescent="0.3">
      <c r="A41" s="227">
        <v>18</v>
      </c>
      <c r="B41" s="228" t="str">
        <f ca="1">IF(Distributivo_trabajo[[#This Row],[Nro.]]="","",VLOOKUP(Distributivo_trabajo[[#This Row],[Nro.]],'Nómina de personal'!$A:$C,3,0))</f>
        <v>FELIX GONZALO OÑA CHIMBO</v>
      </c>
      <c r="C41" s="228" t="str">
        <f ca="1">IF(Distributivo_trabajo[[#This Row],[Nro.]]="","",VLOOKUP(Distributivo_trabajo[[#This Row],[Nro.]],'Nómina de personal'!$A:$K,11,0))</f>
        <v>Nomb. Definitivo</v>
      </c>
      <c r="D41" s="228" t="str">
        <f ca="1">IF(Distributivo_trabajo[[#This Row],[Nro.]]="","",VLOOKUP(Distributivo_trabajo[[#This Row],[Nro.]],'Nómina de personal'!$A:$L,12,0))</f>
        <v>Docente</v>
      </c>
      <c r="E41" s="228" t="str">
        <f ca="1">IF(Distributivo_trabajo[[#This Row],[Nro.]]="","",VLOOKUP(Distributivo_trabajo[[#This Row],[Nro.]],'Nómina de personal'!$A:$G,7,0))</f>
        <v>NOMBRAMIENTO DEFINITIVO DESDE 1996 DOCENTE DE EGB 2DO A 7MO</v>
      </c>
      <c r="F41" s="229" t="s">
        <v>400</v>
      </c>
      <c r="G41" s="229" t="s">
        <v>192</v>
      </c>
      <c r="H41" s="229"/>
      <c r="I41" s="230" t="s">
        <v>147</v>
      </c>
      <c r="J41" s="230"/>
      <c r="K41" s="230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>
        <v>3</v>
      </c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2"/>
      <c r="AU41" s="232"/>
      <c r="AV41" s="232"/>
      <c r="AW41" s="232"/>
      <c r="AX41" s="233"/>
      <c r="AY41" s="232"/>
      <c r="AZ41" s="232"/>
      <c r="BA41" s="232"/>
      <c r="BB41" s="232"/>
      <c r="BC41" s="232"/>
      <c r="BD41" s="232"/>
      <c r="BE41" s="232"/>
      <c r="BF41" s="232"/>
      <c r="BG41" s="232"/>
      <c r="BH41" s="232"/>
      <c r="BI41" s="234">
        <f>+SUM(Distributivo_trabajo[[#This Row],[Grupo 3 años A]:[Tercero de BT IEME A]])</f>
        <v>3</v>
      </c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6"/>
      <c r="BW41" s="236"/>
      <c r="BX41" s="236"/>
      <c r="BY41" s="236"/>
      <c r="BZ41" s="237">
        <f>+SUM(Distributivo_trabajo[[#This Row],[Grupo 3 años A2]:[BTP]])</f>
        <v>0</v>
      </c>
      <c r="CA41" s="232"/>
      <c r="CB41" s="232"/>
      <c r="CC41" s="232"/>
      <c r="CD41" s="232"/>
      <c r="CE41" s="232"/>
      <c r="CF41" s="232"/>
      <c r="CG41" s="234">
        <f>+SUM(Distributivo_trabajo[[#This Row],[8vo A]:[Tercero de BGU A3]])</f>
        <v>0</v>
      </c>
      <c r="CH41" s="232"/>
      <c r="CI41" s="232"/>
      <c r="CJ41" s="232"/>
      <c r="CK4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41" s="234"/>
      <c r="CM41" s="234">
        <f>+SUM(Distributivo_trabajo[[#This Row],[Directivo]:[Total Periodos acompañamiento]])</f>
        <v>3</v>
      </c>
      <c r="CN41" s="238"/>
    </row>
    <row r="42" spans="1:92" x14ac:dyDescent="0.3">
      <c r="A42" s="227">
        <v>18</v>
      </c>
      <c r="B42" s="228" t="str">
        <f ca="1">IF(Distributivo_trabajo[[#This Row],[Nro.]]="","",VLOOKUP(Distributivo_trabajo[[#This Row],[Nro.]],'Nómina de personal'!$A:$C,3,0))</f>
        <v>FELIX GONZALO OÑA CHIMBO</v>
      </c>
      <c r="C42" s="228" t="str">
        <f ca="1">IF(Distributivo_trabajo[[#This Row],[Nro.]]="","",VLOOKUP(Distributivo_trabajo[[#This Row],[Nro.]],'Nómina de personal'!$A:$K,11,0))</f>
        <v>Nomb. Definitivo</v>
      </c>
      <c r="D42" s="228" t="str">
        <f ca="1">IF(Distributivo_trabajo[[#This Row],[Nro.]]="","",VLOOKUP(Distributivo_trabajo[[#This Row],[Nro.]],'Nómina de personal'!$A:$L,12,0))</f>
        <v>Docente</v>
      </c>
      <c r="E42" s="228" t="str">
        <f ca="1">IF(Distributivo_trabajo[[#This Row],[Nro.]]="","",VLOOKUP(Distributivo_trabajo[[#This Row],[Nro.]],'Nómina de personal'!$A:$G,7,0))</f>
        <v>NOMBRAMIENTO DEFINITIVO DESDE 1996 DOCENTE DE EGB 2DO A 7MO</v>
      </c>
      <c r="F42" s="229" t="s">
        <v>400</v>
      </c>
      <c r="G42" s="229" t="s">
        <v>192</v>
      </c>
      <c r="H42" s="229"/>
      <c r="I42" s="230" t="s">
        <v>844</v>
      </c>
      <c r="J42" s="230"/>
      <c r="K42" s="230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>
        <v>1</v>
      </c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2"/>
      <c r="AU42" s="232"/>
      <c r="AV42" s="232"/>
      <c r="AW42" s="232"/>
      <c r="AX42" s="233"/>
      <c r="AY42" s="232"/>
      <c r="AZ42" s="232"/>
      <c r="BA42" s="232"/>
      <c r="BB42" s="232"/>
      <c r="BC42" s="232"/>
      <c r="BD42" s="232"/>
      <c r="BE42" s="232"/>
      <c r="BF42" s="232"/>
      <c r="BG42" s="232"/>
      <c r="BH42" s="232"/>
      <c r="BI42" s="234">
        <f>+SUM(Distributivo_trabajo[[#This Row],[Grupo 3 años A]:[Tercero de BT IEME A]])</f>
        <v>1</v>
      </c>
      <c r="BJ42" s="235"/>
      <c r="BK42" s="235"/>
      <c r="BL42" s="235"/>
      <c r="BM42" s="235"/>
      <c r="BN42" s="235"/>
      <c r="BO42" s="235"/>
      <c r="BP42" s="235"/>
      <c r="BQ42" s="235"/>
      <c r="BR42" s="235"/>
      <c r="BS42" s="235"/>
      <c r="BT42" s="235"/>
      <c r="BU42" s="235"/>
      <c r="BV42" s="236"/>
      <c r="BW42" s="236"/>
      <c r="BX42" s="236"/>
      <c r="BY42" s="236"/>
      <c r="BZ42" s="237">
        <f>+SUM(Distributivo_trabajo[[#This Row],[Grupo 3 años A2]:[BTP]])</f>
        <v>0</v>
      </c>
      <c r="CA42" s="232"/>
      <c r="CB42" s="232"/>
      <c r="CC42" s="232"/>
      <c r="CD42" s="232"/>
      <c r="CE42" s="232"/>
      <c r="CF42" s="232"/>
      <c r="CG42" s="234">
        <f>+SUM(Distributivo_trabajo[[#This Row],[8vo A]:[Tercero de BGU A3]])</f>
        <v>0</v>
      </c>
      <c r="CH42" s="232"/>
      <c r="CI42" s="232"/>
      <c r="CJ42" s="232"/>
      <c r="CK4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42" s="234"/>
      <c r="CM42" s="234">
        <f>+SUM(Distributivo_trabajo[[#This Row],[Directivo]:[Total Periodos acompañamiento]])</f>
        <v>1</v>
      </c>
      <c r="CN42" s="238"/>
    </row>
    <row r="43" spans="1:92" x14ac:dyDescent="0.3">
      <c r="A43" s="227">
        <v>18</v>
      </c>
      <c r="B43" s="228" t="str">
        <f ca="1">IF(Distributivo_trabajo[[#This Row],[Nro.]]="","",VLOOKUP(Distributivo_trabajo[[#This Row],[Nro.]],'Nómina de personal'!$A:$C,3,0))</f>
        <v>FELIX GONZALO OÑA CHIMBO</v>
      </c>
      <c r="C43" s="228" t="str">
        <f ca="1">IF(Distributivo_trabajo[[#This Row],[Nro.]]="","",VLOOKUP(Distributivo_trabajo[[#This Row],[Nro.]],'Nómina de personal'!$A:$K,11,0))</f>
        <v>Nomb. Definitivo</v>
      </c>
      <c r="D43" s="228" t="str">
        <f ca="1">IF(Distributivo_trabajo[[#This Row],[Nro.]]="","",VLOOKUP(Distributivo_trabajo[[#This Row],[Nro.]],'Nómina de personal'!$A:$L,12,0))</f>
        <v>Docente</v>
      </c>
      <c r="E43" s="228" t="str">
        <f ca="1">IF(Distributivo_trabajo[[#This Row],[Nro.]]="","",VLOOKUP(Distributivo_trabajo[[#This Row],[Nro.]],'Nómina de personal'!$A:$G,7,0))</f>
        <v>NOMBRAMIENTO DEFINITIVO DESDE 1996 DOCENTE DE EGB 2DO A 7MO</v>
      </c>
      <c r="F43" s="229" t="s">
        <v>400</v>
      </c>
      <c r="G43" s="229" t="s">
        <v>192</v>
      </c>
      <c r="H43" s="229"/>
      <c r="I43" s="230" t="s">
        <v>845</v>
      </c>
      <c r="J43" s="230"/>
      <c r="K43" s="230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>
        <v>1</v>
      </c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  <c r="AS43" s="231"/>
      <c r="AT43" s="232"/>
      <c r="AU43" s="232"/>
      <c r="AV43" s="232"/>
      <c r="AW43" s="232"/>
      <c r="AX43" s="233"/>
      <c r="AY43" s="232"/>
      <c r="AZ43" s="232"/>
      <c r="BA43" s="232"/>
      <c r="BB43" s="232"/>
      <c r="BC43" s="232"/>
      <c r="BD43" s="232"/>
      <c r="BE43" s="232"/>
      <c r="BF43" s="232"/>
      <c r="BG43" s="232"/>
      <c r="BH43" s="232"/>
      <c r="BI43" s="234">
        <f>+SUM(Distributivo_trabajo[[#This Row],[Grupo 3 años A]:[Tercero de BT IEME A]])</f>
        <v>1</v>
      </c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6"/>
      <c r="BW43" s="236"/>
      <c r="BX43" s="236"/>
      <c r="BY43" s="236"/>
      <c r="BZ43" s="237">
        <f>+SUM(Distributivo_trabajo[[#This Row],[Grupo 3 años A2]:[BTP]])</f>
        <v>0</v>
      </c>
      <c r="CA43" s="232"/>
      <c r="CB43" s="232"/>
      <c r="CC43" s="232"/>
      <c r="CD43" s="232"/>
      <c r="CE43" s="232"/>
      <c r="CF43" s="232"/>
      <c r="CG43" s="234">
        <f>+SUM(Distributivo_trabajo[[#This Row],[8vo A]:[Tercero de BGU A3]])</f>
        <v>0</v>
      </c>
      <c r="CH43" s="232"/>
      <c r="CI43" s="232"/>
      <c r="CJ43" s="232"/>
      <c r="CK4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43" s="234"/>
      <c r="CM43" s="234">
        <f>+SUM(Distributivo_trabajo[[#This Row],[Directivo]:[Total Periodos acompañamiento]])</f>
        <v>1</v>
      </c>
      <c r="CN43" s="238"/>
    </row>
    <row r="44" spans="1:92" x14ac:dyDescent="0.3">
      <c r="A44" s="227">
        <v>36</v>
      </c>
      <c r="B44" s="228" t="str">
        <f ca="1">IF(Distributivo_trabajo[[#This Row],[Nro.]]="","",VLOOKUP(Distributivo_trabajo[[#This Row],[Nro.]],'Nómina de personal'!$A:$C,3,0))</f>
        <v xml:space="preserve">MARCIA ELIZABETH BURGASÍ OÑATE </v>
      </c>
      <c r="C44" s="228" t="str">
        <f ca="1">IF(Distributivo_trabajo[[#This Row],[Nro.]]="","",VLOOKUP(Distributivo_trabajo[[#This Row],[Nro.]],'Nómina de personal'!$A:$K,11,0))</f>
        <v>Nomb. Definitivo</v>
      </c>
      <c r="D44" s="228" t="str">
        <f ca="1">IF(Distributivo_trabajo[[#This Row],[Nro.]]="","",VLOOKUP(Distributivo_trabajo[[#This Row],[Nro.]],'Nómina de personal'!$A:$L,12,0))</f>
        <v>Docente</v>
      </c>
      <c r="E44" s="228" t="str">
        <f ca="1">IF(Distributivo_trabajo[[#This Row],[Nro.]]="","",VLOOKUP(Distributivo_trabajo[[#This Row],[Nro.]],'Nómina de personal'!$A:$G,7,0))</f>
        <v>NOMBRAMIENTO DEFINITIVO DESDE 1990 DOCENTE DE 2DO A 7MO EGB</v>
      </c>
      <c r="F44" s="229" t="s">
        <v>400</v>
      </c>
      <c r="G44" s="229" t="s">
        <v>192</v>
      </c>
      <c r="H44" s="229"/>
      <c r="I44" s="230" t="s">
        <v>265</v>
      </c>
      <c r="J44" s="230"/>
      <c r="K44" s="230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>
        <v>20</v>
      </c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2"/>
      <c r="AU44" s="232"/>
      <c r="AV44" s="232"/>
      <c r="AW44" s="232"/>
      <c r="AX44" s="233"/>
      <c r="AY44" s="232"/>
      <c r="AZ44" s="232"/>
      <c r="BA44" s="232"/>
      <c r="BB44" s="232"/>
      <c r="BC44" s="232"/>
      <c r="BD44" s="232"/>
      <c r="BE44" s="232"/>
      <c r="BF44" s="232"/>
      <c r="BG44" s="232"/>
      <c r="BH44" s="232"/>
      <c r="BI44" s="234">
        <f>+SUM(Distributivo_trabajo[[#This Row],[Grupo 3 años A]:[Tercero de BT IEME A]])</f>
        <v>20</v>
      </c>
      <c r="BJ44" s="235"/>
      <c r="BK44" s="235"/>
      <c r="BL44" s="235"/>
      <c r="BM44" s="235"/>
      <c r="BN44" s="235"/>
      <c r="BO44" s="235"/>
      <c r="BP44" s="235"/>
      <c r="BQ44" s="235"/>
      <c r="BR44" s="235"/>
      <c r="BS44" s="235"/>
      <c r="BT44" s="235"/>
      <c r="BU44" s="235"/>
      <c r="BV44" s="236"/>
      <c r="BW44" s="236"/>
      <c r="BX44" s="236"/>
      <c r="BY44" s="236"/>
      <c r="BZ44" s="237">
        <f>+SUM(Distributivo_trabajo[[#This Row],[Grupo 3 años A2]:[BTP]])</f>
        <v>0</v>
      </c>
      <c r="CA44" s="232"/>
      <c r="CB44" s="232"/>
      <c r="CC44" s="232"/>
      <c r="CD44" s="232"/>
      <c r="CE44" s="232"/>
      <c r="CF44" s="232"/>
      <c r="CG44" s="234">
        <f>+SUM(Distributivo_trabajo[[#This Row],[8vo A]:[Tercero de BGU A3]])</f>
        <v>0</v>
      </c>
      <c r="CH44" s="232"/>
      <c r="CI44" s="232"/>
      <c r="CJ44" s="232"/>
      <c r="CK4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44" s="234">
        <v>5</v>
      </c>
      <c r="CM44" s="234">
        <f>+SUM(Distributivo_trabajo[[#This Row],[Directivo]:[Total Periodos acompañamiento]])</f>
        <v>25</v>
      </c>
      <c r="CN44" s="238"/>
    </row>
    <row r="45" spans="1:92" x14ac:dyDescent="0.3">
      <c r="A45" s="227">
        <v>36</v>
      </c>
      <c r="B45" s="228" t="str">
        <f ca="1">IF(Distributivo_trabajo[[#This Row],[Nro.]]="","",VLOOKUP(Distributivo_trabajo[[#This Row],[Nro.]],'Nómina de personal'!$A:$C,3,0))</f>
        <v xml:space="preserve">MARCIA ELIZABETH BURGASÍ OÑATE </v>
      </c>
      <c r="C45" s="228" t="str">
        <f ca="1">IF(Distributivo_trabajo[[#This Row],[Nro.]]="","",VLOOKUP(Distributivo_trabajo[[#This Row],[Nro.]],'Nómina de personal'!$A:$K,11,0))</f>
        <v>Nomb. Definitivo</v>
      </c>
      <c r="D45" s="228" t="str">
        <f ca="1">IF(Distributivo_trabajo[[#This Row],[Nro.]]="","",VLOOKUP(Distributivo_trabajo[[#This Row],[Nro.]],'Nómina de personal'!$A:$L,12,0))</f>
        <v>Docente</v>
      </c>
      <c r="E45" s="228" t="str">
        <f ca="1">IF(Distributivo_trabajo[[#This Row],[Nro.]]="","",VLOOKUP(Distributivo_trabajo[[#This Row],[Nro.]],'Nómina de personal'!$A:$G,7,0))</f>
        <v>NOMBRAMIENTO DEFINITIVO DESDE 1990 DOCENTE DE 2DO A 7MO EGB</v>
      </c>
      <c r="F45" s="229" t="s">
        <v>400</v>
      </c>
      <c r="G45" s="229" t="s">
        <v>192</v>
      </c>
      <c r="H45" s="229"/>
      <c r="I45" s="230" t="s">
        <v>147</v>
      </c>
      <c r="J45" s="230"/>
      <c r="K45" s="230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>
        <v>3</v>
      </c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2"/>
      <c r="AU45" s="232"/>
      <c r="AV45" s="232"/>
      <c r="AW45" s="232"/>
      <c r="AX45" s="233"/>
      <c r="AY45" s="232"/>
      <c r="AZ45" s="232"/>
      <c r="BA45" s="232"/>
      <c r="BB45" s="232"/>
      <c r="BC45" s="232"/>
      <c r="BD45" s="232"/>
      <c r="BE45" s="232"/>
      <c r="BF45" s="232"/>
      <c r="BG45" s="232"/>
      <c r="BH45" s="232"/>
      <c r="BI45" s="234">
        <f>+SUM(Distributivo_trabajo[[#This Row],[Grupo 3 años A]:[Tercero de BT IEME A]])</f>
        <v>3</v>
      </c>
      <c r="BJ45" s="235"/>
      <c r="BK45" s="235"/>
      <c r="BL45" s="235"/>
      <c r="BM45" s="235"/>
      <c r="BN45" s="235"/>
      <c r="BO45" s="235"/>
      <c r="BP45" s="235"/>
      <c r="BQ45" s="235"/>
      <c r="BR45" s="235"/>
      <c r="BS45" s="235"/>
      <c r="BT45" s="235"/>
      <c r="BU45" s="235"/>
      <c r="BV45" s="236"/>
      <c r="BW45" s="236"/>
      <c r="BX45" s="236"/>
      <c r="BY45" s="236"/>
      <c r="BZ45" s="237">
        <f>+SUM(Distributivo_trabajo[[#This Row],[Grupo 3 años A2]:[BTP]])</f>
        <v>0</v>
      </c>
      <c r="CA45" s="232"/>
      <c r="CB45" s="232"/>
      <c r="CC45" s="232"/>
      <c r="CD45" s="232"/>
      <c r="CE45" s="232"/>
      <c r="CF45" s="232"/>
      <c r="CG45" s="234">
        <f>+SUM(Distributivo_trabajo[[#This Row],[8vo A]:[Tercero de BGU A3]])</f>
        <v>0</v>
      </c>
      <c r="CH45" s="232"/>
      <c r="CI45" s="232"/>
      <c r="CJ45" s="232"/>
      <c r="CK4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45" s="234"/>
      <c r="CM45" s="234">
        <f>+SUM(Distributivo_trabajo[[#This Row],[Directivo]:[Total Periodos acompañamiento]])</f>
        <v>3</v>
      </c>
      <c r="CN45" s="238"/>
    </row>
    <row r="46" spans="1:92" x14ac:dyDescent="0.3">
      <c r="A46" s="227">
        <v>36</v>
      </c>
      <c r="B46" s="228" t="str">
        <f ca="1">IF(Distributivo_trabajo[[#This Row],[Nro.]]="","",VLOOKUP(Distributivo_trabajo[[#This Row],[Nro.]],'Nómina de personal'!$A:$C,3,0))</f>
        <v xml:space="preserve">MARCIA ELIZABETH BURGASÍ OÑATE </v>
      </c>
      <c r="C46" s="228" t="str">
        <f ca="1">IF(Distributivo_trabajo[[#This Row],[Nro.]]="","",VLOOKUP(Distributivo_trabajo[[#This Row],[Nro.]],'Nómina de personal'!$A:$K,11,0))</f>
        <v>Nomb. Definitivo</v>
      </c>
      <c r="D46" s="228" t="str">
        <f ca="1">IF(Distributivo_trabajo[[#This Row],[Nro.]]="","",VLOOKUP(Distributivo_trabajo[[#This Row],[Nro.]],'Nómina de personal'!$A:$L,12,0))</f>
        <v>Docente</v>
      </c>
      <c r="E46" s="228" t="str">
        <f ca="1">IF(Distributivo_trabajo[[#This Row],[Nro.]]="","",VLOOKUP(Distributivo_trabajo[[#This Row],[Nro.]],'Nómina de personal'!$A:$G,7,0))</f>
        <v>NOMBRAMIENTO DEFINITIVO DESDE 1990 DOCENTE DE 2DO A 7MO EGB</v>
      </c>
      <c r="F46" s="229" t="s">
        <v>400</v>
      </c>
      <c r="G46" s="229" t="s">
        <v>192</v>
      </c>
      <c r="H46" s="229"/>
      <c r="I46" s="230" t="s">
        <v>844</v>
      </c>
      <c r="J46" s="230"/>
      <c r="K46" s="230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>
        <v>1</v>
      </c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1"/>
      <c r="AN46" s="231"/>
      <c r="AO46" s="231"/>
      <c r="AP46" s="231"/>
      <c r="AQ46" s="231"/>
      <c r="AR46" s="231"/>
      <c r="AS46" s="231"/>
      <c r="AT46" s="232"/>
      <c r="AU46" s="232"/>
      <c r="AV46" s="232"/>
      <c r="AW46" s="232"/>
      <c r="AX46" s="233"/>
      <c r="AY46" s="232"/>
      <c r="AZ46" s="232"/>
      <c r="BA46" s="232"/>
      <c r="BB46" s="232"/>
      <c r="BC46" s="232"/>
      <c r="BD46" s="232"/>
      <c r="BE46" s="232"/>
      <c r="BF46" s="232"/>
      <c r="BG46" s="232"/>
      <c r="BH46" s="232"/>
      <c r="BI46" s="234">
        <f>+SUM(Distributivo_trabajo[[#This Row],[Grupo 3 años A]:[Tercero de BT IEME A]])</f>
        <v>1</v>
      </c>
      <c r="BJ46" s="235"/>
      <c r="BK46" s="235"/>
      <c r="BL46" s="235"/>
      <c r="BM46" s="235"/>
      <c r="BN46" s="235"/>
      <c r="BO46" s="235"/>
      <c r="BP46" s="235"/>
      <c r="BQ46" s="235"/>
      <c r="BR46" s="235"/>
      <c r="BS46" s="235"/>
      <c r="BT46" s="235"/>
      <c r="BU46" s="235"/>
      <c r="BV46" s="236"/>
      <c r="BW46" s="236"/>
      <c r="BX46" s="236"/>
      <c r="BY46" s="236"/>
      <c r="BZ46" s="237">
        <f>+SUM(Distributivo_trabajo[[#This Row],[Grupo 3 años A2]:[BTP]])</f>
        <v>0</v>
      </c>
      <c r="CA46" s="232"/>
      <c r="CB46" s="232"/>
      <c r="CC46" s="232"/>
      <c r="CD46" s="232"/>
      <c r="CE46" s="232"/>
      <c r="CF46" s="232"/>
      <c r="CG46" s="234">
        <f>+SUM(Distributivo_trabajo[[#This Row],[8vo A]:[Tercero de BGU A3]])</f>
        <v>0</v>
      </c>
      <c r="CH46" s="232"/>
      <c r="CI46" s="232"/>
      <c r="CJ46" s="232"/>
      <c r="CK4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46" s="234"/>
      <c r="CM46" s="234">
        <f>+SUM(Distributivo_trabajo[[#This Row],[Directivo]:[Total Periodos acompañamiento]])</f>
        <v>1</v>
      </c>
      <c r="CN46" s="238"/>
    </row>
    <row r="47" spans="1:92" x14ac:dyDescent="0.3">
      <c r="A47" s="227">
        <v>36</v>
      </c>
      <c r="B47" s="228" t="str">
        <f ca="1">IF(Distributivo_trabajo[[#This Row],[Nro.]]="","",VLOOKUP(Distributivo_trabajo[[#This Row],[Nro.]],'Nómina de personal'!$A:$C,3,0))</f>
        <v xml:space="preserve">MARCIA ELIZABETH BURGASÍ OÑATE </v>
      </c>
      <c r="C47" s="228" t="str">
        <f ca="1">IF(Distributivo_trabajo[[#This Row],[Nro.]]="","",VLOOKUP(Distributivo_trabajo[[#This Row],[Nro.]],'Nómina de personal'!$A:$K,11,0))</f>
        <v>Nomb. Definitivo</v>
      </c>
      <c r="D47" s="228" t="str">
        <f ca="1">IF(Distributivo_trabajo[[#This Row],[Nro.]]="","",VLOOKUP(Distributivo_trabajo[[#This Row],[Nro.]],'Nómina de personal'!$A:$L,12,0))</f>
        <v>Docente</v>
      </c>
      <c r="E47" s="228" t="str">
        <f ca="1">IF(Distributivo_trabajo[[#This Row],[Nro.]]="","",VLOOKUP(Distributivo_trabajo[[#This Row],[Nro.]],'Nómina de personal'!$A:$G,7,0))</f>
        <v>NOMBRAMIENTO DEFINITIVO DESDE 1990 DOCENTE DE 2DO A 7MO EGB</v>
      </c>
      <c r="F47" s="229" t="s">
        <v>400</v>
      </c>
      <c r="G47" s="229" t="s">
        <v>192</v>
      </c>
      <c r="H47" s="229"/>
      <c r="I47" s="230" t="s">
        <v>845</v>
      </c>
      <c r="J47" s="230"/>
      <c r="K47" s="230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>
        <v>1</v>
      </c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  <c r="AS47" s="231"/>
      <c r="AT47" s="232"/>
      <c r="AU47" s="232"/>
      <c r="AV47" s="232"/>
      <c r="AW47" s="232"/>
      <c r="AX47" s="233"/>
      <c r="AY47" s="232"/>
      <c r="AZ47" s="232"/>
      <c r="BA47" s="232"/>
      <c r="BB47" s="232"/>
      <c r="BC47" s="232"/>
      <c r="BD47" s="232"/>
      <c r="BE47" s="232"/>
      <c r="BF47" s="232"/>
      <c r="BG47" s="232"/>
      <c r="BH47" s="232"/>
      <c r="BI47" s="234">
        <f>+SUM(Distributivo_trabajo[[#This Row],[Grupo 3 años A]:[Tercero de BT IEME A]])</f>
        <v>1</v>
      </c>
      <c r="BJ47" s="235"/>
      <c r="BK47" s="235"/>
      <c r="BL47" s="235"/>
      <c r="BM47" s="235"/>
      <c r="BN47" s="235"/>
      <c r="BO47" s="235"/>
      <c r="BP47" s="235"/>
      <c r="BQ47" s="235"/>
      <c r="BR47" s="235"/>
      <c r="BS47" s="235"/>
      <c r="BT47" s="235"/>
      <c r="BU47" s="235"/>
      <c r="BV47" s="236"/>
      <c r="BW47" s="236"/>
      <c r="BX47" s="236"/>
      <c r="BY47" s="236"/>
      <c r="BZ47" s="237">
        <f>+SUM(Distributivo_trabajo[[#This Row],[Grupo 3 años A2]:[BTP]])</f>
        <v>0</v>
      </c>
      <c r="CA47" s="232"/>
      <c r="CB47" s="232"/>
      <c r="CC47" s="232"/>
      <c r="CD47" s="232"/>
      <c r="CE47" s="232"/>
      <c r="CF47" s="232"/>
      <c r="CG47" s="234">
        <f>+SUM(Distributivo_trabajo[[#This Row],[8vo A]:[Tercero de BGU A3]])</f>
        <v>0</v>
      </c>
      <c r="CH47" s="232"/>
      <c r="CI47" s="232"/>
      <c r="CJ47" s="232"/>
      <c r="CK4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47" s="234"/>
      <c r="CM47" s="234">
        <f>+SUM(Distributivo_trabajo[[#This Row],[Directivo]:[Total Periodos acompañamiento]])</f>
        <v>1</v>
      </c>
      <c r="CN47" s="238"/>
    </row>
    <row r="48" spans="1:92" x14ac:dyDescent="0.3">
      <c r="A48" s="227">
        <v>37</v>
      </c>
      <c r="B48" s="228" t="str">
        <f ca="1">IF(Distributivo_trabajo[[#This Row],[Nro.]]="","",VLOOKUP(Distributivo_trabajo[[#This Row],[Nro.]],'Nómina de personal'!$A:$C,3,0))</f>
        <v xml:space="preserve">MARCIA ELIZABETH LANDETA OÑATE </v>
      </c>
      <c r="C48" s="228" t="str">
        <f ca="1">IF(Distributivo_trabajo[[#This Row],[Nro.]]="","",VLOOKUP(Distributivo_trabajo[[#This Row],[Nro.]],'Nómina de personal'!$A:$K,11,0))</f>
        <v>Nomb. Definitivo</v>
      </c>
      <c r="D48" s="228" t="str">
        <f ca="1">IF(Distributivo_trabajo[[#This Row],[Nro.]]="","",VLOOKUP(Distributivo_trabajo[[#This Row],[Nro.]],'Nómina de personal'!$A:$L,12,0))</f>
        <v>Docente</v>
      </c>
      <c r="E48" s="228" t="str">
        <f ca="1">IF(Distributivo_trabajo[[#This Row],[Nro.]]="","",VLOOKUP(Distributivo_trabajo[[#This Row],[Nro.]],'Nómina de personal'!$A:$G,7,0))</f>
        <v>TRASPASO DE PARTIDA POR SECTORIZACIÓN 2021 DOCENTE DE EGB DE 2DO A  7MO</v>
      </c>
      <c r="F48" s="229" t="s">
        <v>400</v>
      </c>
      <c r="G48" s="229" t="s">
        <v>192</v>
      </c>
      <c r="H48" s="229"/>
      <c r="I48" s="230" t="s">
        <v>265</v>
      </c>
      <c r="J48" s="230"/>
      <c r="K48" s="230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>
        <v>20</v>
      </c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  <c r="AS48" s="231"/>
      <c r="AT48" s="232"/>
      <c r="AU48" s="232"/>
      <c r="AV48" s="232"/>
      <c r="AW48" s="232"/>
      <c r="AX48" s="233"/>
      <c r="AY48" s="232"/>
      <c r="AZ48" s="232"/>
      <c r="BA48" s="232"/>
      <c r="BB48" s="232"/>
      <c r="BC48" s="232"/>
      <c r="BD48" s="232"/>
      <c r="BE48" s="232"/>
      <c r="BF48" s="232"/>
      <c r="BG48" s="232"/>
      <c r="BH48" s="232"/>
      <c r="BI48" s="234">
        <f>+SUM(Distributivo_trabajo[[#This Row],[Grupo 3 años A]:[Tercero de BT IEME A]])</f>
        <v>20</v>
      </c>
      <c r="BJ48" s="235"/>
      <c r="BK48" s="235"/>
      <c r="BL48" s="235"/>
      <c r="BM48" s="235"/>
      <c r="BN48" s="235"/>
      <c r="BO48" s="235"/>
      <c r="BP48" s="235"/>
      <c r="BQ48" s="235"/>
      <c r="BR48" s="235"/>
      <c r="BS48" s="235"/>
      <c r="BT48" s="235"/>
      <c r="BU48" s="235"/>
      <c r="BV48" s="236"/>
      <c r="BW48" s="236"/>
      <c r="BX48" s="236"/>
      <c r="BY48" s="236"/>
      <c r="BZ48" s="237">
        <f>+SUM(Distributivo_trabajo[[#This Row],[Grupo 3 años A2]:[BTP]])</f>
        <v>0</v>
      </c>
      <c r="CA48" s="232"/>
      <c r="CB48" s="232"/>
      <c r="CC48" s="232"/>
      <c r="CD48" s="232"/>
      <c r="CE48" s="232"/>
      <c r="CF48" s="232"/>
      <c r="CG48" s="234">
        <f>+SUM(Distributivo_trabajo[[#This Row],[8vo A]:[Tercero de BGU A3]])</f>
        <v>0</v>
      </c>
      <c r="CH48" s="232"/>
      <c r="CI48" s="232"/>
      <c r="CJ48" s="232"/>
      <c r="CK4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48" s="234">
        <v>5</v>
      </c>
      <c r="CM48" s="234">
        <f>+SUM(Distributivo_trabajo[[#This Row],[Directivo]:[Total Periodos acompañamiento]])</f>
        <v>25</v>
      </c>
      <c r="CN48" s="238"/>
    </row>
    <row r="49" spans="1:92" x14ac:dyDescent="0.3">
      <c r="A49" s="227">
        <v>37</v>
      </c>
      <c r="B49" s="228" t="str">
        <f ca="1">IF(Distributivo_trabajo[[#This Row],[Nro.]]="","",VLOOKUP(Distributivo_trabajo[[#This Row],[Nro.]],'Nómina de personal'!$A:$C,3,0))</f>
        <v xml:space="preserve">MARCIA ELIZABETH LANDETA OÑATE </v>
      </c>
      <c r="C49" s="228" t="str">
        <f ca="1">IF(Distributivo_trabajo[[#This Row],[Nro.]]="","",VLOOKUP(Distributivo_trabajo[[#This Row],[Nro.]],'Nómina de personal'!$A:$K,11,0))</f>
        <v>Nomb. Definitivo</v>
      </c>
      <c r="D49" s="228" t="str">
        <f ca="1">IF(Distributivo_trabajo[[#This Row],[Nro.]]="","",VLOOKUP(Distributivo_trabajo[[#This Row],[Nro.]],'Nómina de personal'!$A:$L,12,0))</f>
        <v>Docente</v>
      </c>
      <c r="E49" s="228" t="str">
        <f ca="1">IF(Distributivo_trabajo[[#This Row],[Nro.]]="","",VLOOKUP(Distributivo_trabajo[[#This Row],[Nro.]],'Nómina de personal'!$A:$G,7,0))</f>
        <v>TRASPASO DE PARTIDA POR SECTORIZACIÓN 2021 DOCENTE DE EGB DE 2DO A  7MO</v>
      </c>
      <c r="F49" s="229" t="s">
        <v>400</v>
      </c>
      <c r="G49" s="229" t="s">
        <v>192</v>
      </c>
      <c r="H49" s="229"/>
      <c r="I49" s="230" t="s">
        <v>147</v>
      </c>
      <c r="J49" s="230"/>
      <c r="K49" s="230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>
        <v>3</v>
      </c>
      <c r="AD49" s="231"/>
      <c r="AE49" s="231"/>
      <c r="AF49" s="231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2"/>
      <c r="AU49" s="232"/>
      <c r="AV49" s="232"/>
      <c r="AW49" s="232"/>
      <c r="AX49" s="233"/>
      <c r="AY49" s="232"/>
      <c r="AZ49" s="232"/>
      <c r="BA49" s="232"/>
      <c r="BB49" s="232"/>
      <c r="BC49" s="232"/>
      <c r="BD49" s="232"/>
      <c r="BE49" s="232"/>
      <c r="BF49" s="232"/>
      <c r="BG49" s="232"/>
      <c r="BH49" s="232"/>
      <c r="BI49" s="234">
        <f>+SUM(Distributivo_trabajo[[#This Row],[Grupo 3 años A]:[Tercero de BT IEME A]])</f>
        <v>3</v>
      </c>
      <c r="BJ49" s="235"/>
      <c r="BK49" s="235"/>
      <c r="BL49" s="235"/>
      <c r="BM49" s="235"/>
      <c r="BN49" s="235"/>
      <c r="BO49" s="235"/>
      <c r="BP49" s="235"/>
      <c r="BQ49" s="235"/>
      <c r="BR49" s="235"/>
      <c r="BS49" s="235"/>
      <c r="BT49" s="235"/>
      <c r="BU49" s="235"/>
      <c r="BV49" s="236"/>
      <c r="BW49" s="236"/>
      <c r="BX49" s="236"/>
      <c r="BY49" s="236"/>
      <c r="BZ49" s="237">
        <f>+SUM(Distributivo_trabajo[[#This Row],[Grupo 3 años A2]:[BTP]])</f>
        <v>0</v>
      </c>
      <c r="CA49" s="232"/>
      <c r="CB49" s="232"/>
      <c r="CC49" s="232"/>
      <c r="CD49" s="232"/>
      <c r="CE49" s="232"/>
      <c r="CF49" s="232"/>
      <c r="CG49" s="234">
        <f>+SUM(Distributivo_trabajo[[#This Row],[8vo A]:[Tercero de BGU A3]])</f>
        <v>0</v>
      </c>
      <c r="CH49" s="232"/>
      <c r="CI49" s="232"/>
      <c r="CJ49" s="232"/>
      <c r="CK4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49" s="234"/>
      <c r="CM49" s="234">
        <f>+SUM(Distributivo_trabajo[[#This Row],[Directivo]:[Total Periodos acompañamiento]])</f>
        <v>3</v>
      </c>
      <c r="CN49" s="238"/>
    </row>
    <row r="50" spans="1:92" x14ac:dyDescent="0.3">
      <c r="A50" s="227">
        <v>37</v>
      </c>
      <c r="B50" s="228" t="str">
        <f ca="1">IF(Distributivo_trabajo[[#This Row],[Nro.]]="","",VLOOKUP(Distributivo_trabajo[[#This Row],[Nro.]],'Nómina de personal'!$A:$C,3,0))</f>
        <v xml:space="preserve">MARCIA ELIZABETH LANDETA OÑATE </v>
      </c>
      <c r="C50" s="228" t="str">
        <f ca="1">IF(Distributivo_trabajo[[#This Row],[Nro.]]="","",VLOOKUP(Distributivo_trabajo[[#This Row],[Nro.]],'Nómina de personal'!$A:$K,11,0))</f>
        <v>Nomb. Definitivo</v>
      </c>
      <c r="D50" s="228" t="str">
        <f ca="1">IF(Distributivo_trabajo[[#This Row],[Nro.]]="","",VLOOKUP(Distributivo_trabajo[[#This Row],[Nro.]],'Nómina de personal'!$A:$L,12,0))</f>
        <v>Docente</v>
      </c>
      <c r="E50" s="228" t="str">
        <f ca="1">IF(Distributivo_trabajo[[#This Row],[Nro.]]="","",VLOOKUP(Distributivo_trabajo[[#This Row],[Nro.]],'Nómina de personal'!$A:$G,7,0))</f>
        <v>TRASPASO DE PARTIDA POR SECTORIZACIÓN 2021 DOCENTE DE EGB DE 2DO A  7MO</v>
      </c>
      <c r="F50" s="229" t="s">
        <v>400</v>
      </c>
      <c r="G50" s="229" t="s">
        <v>192</v>
      </c>
      <c r="H50" s="229"/>
      <c r="I50" s="230" t="s">
        <v>844</v>
      </c>
      <c r="J50" s="230"/>
      <c r="K50" s="230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>
        <v>1</v>
      </c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2"/>
      <c r="AU50" s="232"/>
      <c r="AV50" s="232"/>
      <c r="AW50" s="232"/>
      <c r="AX50" s="233"/>
      <c r="AY50" s="232"/>
      <c r="AZ50" s="232"/>
      <c r="BA50" s="232"/>
      <c r="BB50" s="232"/>
      <c r="BC50" s="232"/>
      <c r="BD50" s="232"/>
      <c r="BE50" s="232"/>
      <c r="BF50" s="232"/>
      <c r="BG50" s="232"/>
      <c r="BH50" s="232"/>
      <c r="BI50" s="234">
        <f>+SUM(Distributivo_trabajo[[#This Row],[Grupo 3 años A]:[Tercero de BT IEME A]])</f>
        <v>1</v>
      </c>
      <c r="BJ50" s="235"/>
      <c r="BK50" s="235"/>
      <c r="BL50" s="235"/>
      <c r="BM50" s="235"/>
      <c r="BN50" s="235"/>
      <c r="BO50" s="235"/>
      <c r="BP50" s="235"/>
      <c r="BQ50" s="235"/>
      <c r="BR50" s="235"/>
      <c r="BS50" s="235"/>
      <c r="BT50" s="235"/>
      <c r="BU50" s="235"/>
      <c r="BV50" s="236"/>
      <c r="BW50" s="236"/>
      <c r="BX50" s="236"/>
      <c r="BY50" s="236"/>
      <c r="BZ50" s="237">
        <f>+SUM(Distributivo_trabajo[[#This Row],[Grupo 3 años A2]:[BTP]])</f>
        <v>0</v>
      </c>
      <c r="CA50" s="232"/>
      <c r="CB50" s="232"/>
      <c r="CC50" s="232"/>
      <c r="CD50" s="232"/>
      <c r="CE50" s="232"/>
      <c r="CF50" s="232"/>
      <c r="CG50" s="234">
        <f>+SUM(Distributivo_trabajo[[#This Row],[8vo A]:[Tercero de BGU A3]])</f>
        <v>0</v>
      </c>
      <c r="CH50" s="232"/>
      <c r="CI50" s="232"/>
      <c r="CJ50" s="232"/>
      <c r="CK5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50" s="234"/>
      <c r="CM50" s="234">
        <f>+SUM(Distributivo_trabajo[[#This Row],[Directivo]:[Total Periodos acompañamiento]])</f>
        <v>1</v>
      </c>
      <c r="CN50" s="238"/>
    </row>
    <row r="51" spans="1:92" x14ac:dyDescent="0.3">
      <c r="A51" s="227">
        <v>37</v>
      </c>
      <c r="B51" s="228" t="str">
        <f ca="1">IF(Distributivo_trabajo[[#This Row],[Nro.]]="","",VLOOKUP(Distributivo_trabajo[[#This Row],[Nro.]],'Nómina de personal'!$A:$C,3,0))</f>
        <v xml:space="preserve">MARCIA ELIZABETH LANDETA OÑATE </v>
      </c>
      <c r="C51" s="228" t="str">
        <f ca="1">IF(Distributivo_trabajo[[#This Row],[Nro.]]="","",VLOOKUP(Distributivo_trabajo[[#This Row],[Nro.]],'Nómina de personal'!$A:$K,11,0))</f>
        <v>Nomb. Definitivo</v>
      </c>
      <c r="D51" s="228" t="str">
        <f ca="1">IF(Distributivo_trabajo[[#This Row],[Nro.]]="","",VLOOKUP(Distributivo_trabajo[[#This Row],[Nro.]],'Nómina de personal'!$A:$L,12,0))</f>
        <v>Docente</v>
      </c>
      <c r="E51" s="228" t="str">
        <f ca="1">IF(Distributivo_trabajo[[#This Row],[Nro.]]="","",VLOOKUP(Distributivo_trabajo[[#This Row],[Nro.]],'Nómina de personal'!$A:$G,7,0))</f>
        <v>TRASPASO DE PARTIDA POR SECTORIZACIÓN 2021 DOCENTE DE EGB DE 2DO A  7MO</v>
      </c>
      <c r="F51" s="229" t="s">
        <v>400</v>
      </c>
      <c r="G51" s="229" t="s">
        <v>192</v>
      </c>
      <c r="H51" s="229"/>
      <c r="I51" s="230" t="s">
        <v>845</v>
      </c>
      <c r="J51" s="230"/>
      <c r="K51" s="230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>
        <v>1</v>
      </c>
      <c r="AD51" s="231"/>
      <c r="AE51" s="231"/>
      <c r="AF51" s="231"/>
      <c r="AG51" s="231"/>
      <c r="AH51" s="231"/>
      <c r="AI51" s="231"/>
      <c r="AJ51" s="231"/>
      <c r="AK51" s="231"/>
      <c r="AL51" s="231"/>
      <c r="AM51" s="231"/>
      <c r="AN51" s="231"/>
      <c r="AO51" s="231"/>
      <c r="AP51" s="231"/>
      <c r="AQ51" s="231"/>
      <c r="AR51" s="231"/>
      <c r="AS51" s="231"/>
      <c r="AT51" s="232"/>
      <c r="AU51" s="232"/>
      <c r="AV51" s="232"/>
      <c r="AW51" s="232"/>
      <c r="AX51" s="233"/>
      <c r="AY51" s="232"/>
      <c r="AZ51" s="232"/>
      <c r="BA51" s="232"/>
      <c r="BB51" s="232"/>
      <c r="BC51" s="232"/>
      <c r="BD51" s="232"/>
      <c r="BE51" s="232"/>
      <c r="BF51" s="232"/>
      <c r="BG51" s="232"/>
      <c r="BH51" s="232"/>
      <c r="BI51" s="234">
        <f>+SUM(Distributivo_trabajo[[#This Row],[Grupo 3 años A]:[Tercero de BT IEME A]])</f>
        <v>1</v>
      </c>
      <c r="BJ51" s="235"/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6"/>
      <c r="BW51" s="236"/>
      <c r="BX51" s="236"/>
      <c r="BY51" s="236"/>
      <c r="BZ51" s="237">
        <f>+SUM(Distributivo_trabajo[[#This Row],[Grupo 3 años A2]:[BTP]])</f>
        <v>0</v>
      </c>
      <c r="CA51" s="232"/>
      <c r="CB51" s="232"/>
      <c r="CC51" s="232"/>
      <c r="CD51" s="232"/>
      <c r="CE51" s="232"/>
      <c r="CF51" s="232"/>
      <c r="CG51" s="234">
        <f>+SUM(Distributivo_trabajo[[#This Row],[8vo A]:[Tercero de BGU A3]])</f>
        <v>0</v>
      </c>
      <c r="CH51" s="232"/>
      <c r="CI51" s="232"/>
      <c r="CJ51" s="232"/>
      <c r="CK5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51" s="234"/>
      <c r="CM51" s="234">
        <f>+SUM(Distributivo_trabajo[[#This Row],[Directivo]:[Total Periodos acompañamiento]])</f>
        <v>1</v>
      </c>
      <c r="CN51" s="238"/>
    </row>
    <row r="52" spans="1:92" x14ac:dyDescent="0.3">
      <c r="A52" s="227">
        <v>54</v>
      </c>
      <c r="B52" s="228" t="str">
        <f ca="1">IF(Distributivo_trabajo[[#This Row],[Nro.]]="","",VLOOKUP(Distributivo_trabajo[[#This Row],[Nro.]],'Nómina de personal'!$A:$C,3,0))</f>
        <v xml:space="preserve">REINALDO EGIDIO SALAZAR PORTEROS </v>
      </c>
      <c r="C52" s="228" t="str">
        <f ca="1">IF(Distributivo_trabajo[[#This Row],[Nro.]]="","",VLOOKUP(Distributivo_trabajo[[#This Row],[Nro.]],'Nómina de personal'!$A:$K,11,0))</f>
        <v>Contrato</v>
      </c>
      <c r="D52" s="228" t="str">
        <f ca="1">IF(Distributivo_trabajo[[#This Row],[Nro.]]="","",VLOOKUP(Distributivo_trabajo[[#This Row],[Nro.]],'Nómina de personal'!$A:$L,12,0))</f>
        <v>Docente</v>
      </c>
      <c r="E52" s="228" t="str">
        <f ca="1">IF(Distributivo_trabajo[[#This Row],[Nro.]]="","",VLOOKUP(Distributivo_trabajo[[#This Row],[Nro.]],'Nómina de personal'!$A:$G,7,0))</f>
        <v>CONTRATO OCACIONAL 2023 DOCENTE  DE EDUCACIÓN ARTÍSTICA Y ESTÉTICA 2DOEGB A BGU</v>
      </c>
      <c r="F52" s="229" t="s">
        <v>400</v>
      </c>
      <c r="G52" s="229" t="s">
        <v>192</v>
      </c>
      <c r="H52" s="229"/>
      <c r="I52" s="230" t="s">
        <v>265</v>
      </c>
      <c r="J52" s="230"/>
      <c r="K52" s="230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>
        <v>20</v>
      </c>
      <c r="AE52" s="231"/>
      <c r="AF52" s="231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2"/>
      <c r="AU52" s="232"/>
      <c r="AV52" s="232"/>
      <c r="AW52" s="232"/>
      <c r="AX52" s="233"/>
      <c r="AY52" s="232"/>
      <c r="AZ52" s="232"/>
      <c r="BA52" s="232"/>
      <c r="BB52" s="232"/>
      <c r="BC52" s="232"/>
      <c r="BD52" s="232"/>
      <c r="BE52" s="232"/>
      <c r="BF52" s="232"/>
      <c r="BG52" s="232"/>
      <c r="BH52" s="232"/>
      <c r="BI52" s="234">
        <f>+SUM(Distributivo_trabajo[[#This Row],[Grupo 3 años A]:[Tercero de BT IEME A]])</f>
        <v>20</v>
      </c>
      <c r="BJ52" s="235"/>
      <c r="BK52" s="235"/>
      <c r="BL52" s="235"/>
      <c r="BM52" s="235"/>
      <c r="BN52" s="235"/>
      <c r="BO52" s="235"/>
      <c r="BP52" s="235"/>
      <c r="BQ52" s="235"/>
      <c r="BR52" s="235"/>
      <c r="BS52" s="235"/>
      <c r="BT52" s="235"/>
      <c r="BU52" s="235"/>
      <c r="BV52" s="236"/>
      <c r="BW52" s="236"/>
      <c r="BX52" s="236"/>
      <c r="BY52" s="236"/>
      <c r="BZ52" s="237">
        <f>+SUM(Distributivo_trabajo[[#This Row],[Grupo 3 años A2]:[BTP]])</f>
        <v>0</v>
      </c>
      <c r="CA52" s="232"/>
      <c r="CB52" s="232"/>
      <c r="CC52" s="232"/>
      <c r="CD52" s="232"/>
      <c r="CE52" s="232"/>
      <c r="CF52" s="232"/>
      <c r="CG52" s="234">
        <f>+SUM(Distributivo_trabajo[[#This Row],[8vo A]:[Tercero de BGU A3]])</f>
        <v>0</v>
      </c>
      <c r="CH52" s="232"/>
      <c r="CI52" s="232"/>
      <c r="CJ52" s="232"/>
      <c r="CK5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52" s="234">
        <v>5</v>
      </c>
      <c r="CM52" s="234">
        <f>+SUM(Distributivo_trabajo[[#This Row],[Directivo]:[Total Periodos acompañamiento]])</f>
        <v>25</v>
      </c>
      <c r="CN52" s="238"/>
    </row>
    <row r="53" spans="1:92" x14ac:dyDescent="0.3">
      <c r="A53" s="227">
        <v>54</v>
      </c>
      <c r="B53" s="228" t="str">
        <f ca="1">IF(Distributivo_trabajo[[#This Row],[Nro.]]="","",VLOOKUP(Distributivo_trabajo[[#This Row],[Nro.]],'Nómina de personal'!$A:$C,3,0))</f>
        <v xml:space="preserve">REINALDO EGIDIO SALAZAR PORTEROS </v>
      </c>
      <c r="C53" s="228" t="str">
        <f ca="1">IF(Distributivo_trabajo[[#This Row],[Nro.]]="","",VLOOKUP(Distributivo_trabajo[[#This Row],[Nro.]],'Nómina de personal'!$A:$K,11,0))</f>
        <v>Contrato</v>
      </c>
      <c r="D53" s="228" t="str">
        <f ca="1">IF(Distributivo_trabajo[[#This Row],[Nro.]]="","",VLOOKUP(Distributivo_trabajo[[#This Row],[Nro.]],'Nómina de personal'!$A:$L,12,0))</f>
        <v>Docente</v>
      </c>
      <c r="E53" s="228" t="str">
        <f ca="1">IF(Distributivo_trabajo[[#This Row],[Nro.]]="","",VLOOKUP(Distributivo_trabajo[[#This Row],[Nro.]],'Nómina de personal'!$A:$G,7,0))</f>
        <v>CONTRATO OCACIONAL 2023 DOCENTE  DE EDUCACIÓN ARTÍSTICA Y ESTÉTICA 2DOEGB A BGU</v>
      </c>
      <c r="F53" s="229" t="s">
        <v>400</v>
      </c>
      <c r="G53" s="229" t="s">
        <v>192</v>
      </c>
      <c r="H53" s="229"/>
      <c r="I53" s="230" t="s">
        <v>147</v>
      </c>
      <c r="J53" s="230"/>
      <c r="K53" s="230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>
        <v>3</v>
      </c>
      <c r="AE53" s="231"/>
      <c r="AF53" s="231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2"/>
      <c r="AU53" s="232"/>
      <c r="AV53" s="232"/>
      <c r="AW53" s="232"/>
      <c r="AX53" s="233"/>
      <c r="AY53" s="232"/>
      <c r="AZ53" s="232"/>
      <c r="BA53" s="232"/>
      <c r="BB53" s="232"/>
      <c r="BC53" s="232"/>
      <c r="BD53" s="232"/>
      <c r="BE53" s="232"/>
      <c r="BF53" s="232"/>
      <c r="BG53" s="232"/>
      <c r="BH53" s="232"/>
      <c r="BI53" s="234">
        <f>+SUM(Distributivo_trabajo[[#This Row],[Grupo 3 años A]:[Tercero de BT IEME A]])</f>
        <v>3</v>
      </c>
      <c r="BJ53" s="235"/>
      <c r="BK53" s="235"/>
      <c r="BL53" s="235"/>
      <c r="BM53" s="235"/>
      <c r="BN53" s="235"/>
      <c r="BO53" s="235"/>
      <c r="BP53" s="235"/>
      <c r="BQ53" s="235"/>
      <c r="BR53" s="235"/>
      <c r="BS53" s="235"/>
      <c r="BT53" s="235"/>
      <c r="BU53" s="235"/>
      <c r="BV53" s="236"/>
      <c r="BW53" s="236"/>
      <c r="BX53" s="236"/>
      <c r="BY53" s="236"/>
      <c r="BZ53" s="237">
        <f>+SUM(Distributivo_trabajo[[#This Row],[Grupo 3 años A2]:[BTP]])</f>
        <v>0</v>
      </c>
      <c r="CA53" s="232"/>
      <c r="CB53" s="232"/>
      <c r="CC53" s="232"/>
      <c r="CD53" s="232"/>
      <c r="CE53" s="232"/>
      <c r="CF53" s="232"/>
      <c r="CG53" s="234">
        <f>+SUM(Distributivo_trabajo[[#This Row],[8vo A]:[Tercero de BGU A3]])</f>
        <v>0</v>
      </c>
      <c r="CH53" s="232"/>
      <c r="CI53" s="232"/>
      <c r="CJ53" s="232"/>
      <c r="CK5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53" s="234"/>
      <c r="CM53" s="234">
        <f>+SUM(Distributivo_trabajo[[#This Row],[Directivo]:[Total Periodos acompañamiento]])</f>
        <v>3</v>
      </c>
      <c r="CN53" s="238"/>
    </row>
    <row r="54" spans="1:92" x14ac:dyDescent="0.3">
      <c r="A54" s="227">
        <v>54</v>
      </c>
      <c r="B54" s="228" t="str">
        <f ca="1">IF(Distributivo_trabajo[[#This Row],[Nro.]]="","",VLOOKUP(Distributivo_trabajo[[#This Row],[Nro.]],'Nómina de personal'!$A:$C,3,0))</f>
        <v xml:space="preserve">REINALDO EGIDIO SALAZAR PORTEROS </v>
      </c>
      <c r="C54" s="228" t="str">
        <f ca="1">IF(Distributivo_trabajo[[#This Row],[Nro.]]="","",VLOOKUP(Distributivo_trabajo[[#This Row],[Nro.]],'Nómina de personal'!$A:$K,11,0))</f>
        <v>Contrato</v>
      </c>
      <c r="D54" s="228" t="str">
        <f ca="1">IF(Distributivo_trabajo[[#This Row],[Nro.]]="","",VLOOKUP(Distributivo_trabajo[[#This Row],[Nro.]],'Nómina de personal'!$A:$L,12,0))</f>
        <v>Docente</v>
      </c>
      <c r="E54" s="228" t="str">
        <f ca="1">IF(Distributivo_trabajo[[#This Row],[Nro.]]="","",VLOOKUP(Distributivo_trabajo[[#This Row],[Nro.]],'Nómina de personal'!$A:$G,7,0))</f>
        <v>CONTRATO OCACIONAL 2023 DOCENTE  DE EDUCACIÓN ARTÍSTICA Y ESTÉTICA 2DOEGB A BGU</v>
      </c>
      <c r="F54" s="229" t="s">
        <v>400</v>
      </c>
      <c r="G54" s="229" t="s">
        <v>192</v>
      </c>
      <c r="H54" s="229"/>
      <c r="I54" s="230" t="s">
        <v>844</v>
      </c>
      <c r="J54" s="230"/>
      <c r="K54" s="230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>
        <v>1</v>
      </c>
      <c r="AE54" s="231"/>
      <c r="AF54" s="231"/>
      <c r="AG54" s="231"/>
      <c r="AH54" s="231"/>
      <c r="AI54" s="231"/>
      <c r="AJ54" s="231"/>
      <c r="AK54" s="231"/>
      <c r="AL54" s="231"/>
      <c r="AM54" s="231"/>
      <c r="AN54" s="231"/>
      <c r="AO54" s="231"/>
      <c r="AP54" s="231"/>
      <c r="AQ54" s="231"/>
      <c r="AR54" s="231"/>
      <c r="AS54" s="231"/>
      <c r="AT54" s="232"/>
      <c r="AU54" s="232"/>
      <c r="AV54" s="232"/>
      <c r="AW54" s="232"/>
      <c r="AX54" s="233"/>
      <c r="AY54" s="232"/>
      <c r="AZ54" s="232"/>
      <c r="BA54" s="232"/>
      <c r="BB54" s="232"/>
      <c r="BC54" s="232"/>
      <c r="BD54" s="232"/>
      <c r="BE54" s="232"/>
      <c r="BF54" s="232"/>
      <c r="BG54" s="232"/>
      <c r="BH54" s="232"/>
      <c r="BI54" s="234">
        <f>+SUM(Distributivo_trabajo[[#This Row],[Grupo 3 años A]:[Tercero de BT IEME A]])</f>
        <v>1</v>
      </c>
      <c r="BJ54" s="235"/>
      <c r="BK54" s="235"/>
      <c r="BL54" s="235"/>
      <c r="BM54" s="235"/>
      <c r="BN54" s="235"/>
      <c r="BO54" s="235"/>
      <c r="BP54" s="235"/>
      <c r="BQ54" s="235"/>
      <c r="BR54" s="235"/>
      <c r="BS54" s="235"/>
      <c r="BT54" s="235"/>
      <c r="BU54" s="235"/>
      <c r="BV54" s="236"/>
      <c r="BW54" s="236"/>
      <c r="BX54" s="236"/>
      <c r="BY54" s="236"/>
      <c r="BZ54" s="237">
        <f>+SUM(Distributivo_trabajo[[#This Row],[Grupo 3 años A2]:[BTP]])</f>
        <v>0</v>
      </c>
      <c r="CA54" s="232"/>
      <c r="CB54" s="232"/>
      <c r="CC54" s="232"/>
      <c r="CD54" s="232"/>
      <c r="CE54" s="232"/>
      <c r="CF54" s="232"/>
      <c r="CG54" s="234">
        <f>+SUM(Distributivo_trabajo[[#This Row],[8vo A]:[Tercero de BGU A3]])</f>
        <v>0</v>
      </c>
      <c r="CH54" s="232"/>
      <c r="CI54" s="232"/>
      <c r="CJ54" s="232"/>
      <c r="CK5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54" s="234"/>
      <c r="CM54" s="234">
        <f>+SUM(Distributivo_trabajo[[#This Row],[Directivo]:[Total Periodos acompañamiento]])</f>
        <v>1</v>
      </c>
      <c r="CN54" s="238"/>
    </row>
    <row r="55" spans="1:92" x14ac:dyDescent="0.3">
      <c r="A55" s="227">
        <v>54</v>
      </c>
      <c r="B55" s="228" t="str">
        <f ca="1">IF(Distributivo_trabajo[[#This Row],[Nro.]]="","",VLOOKUP(Distributivo_trabajo[[#This Row],[Nro.]],'Nómina de personal'!$A:$C,3,0))</f>
        <v xml:space="preserve">REINALDO EGIDIO SALAZAR PORTEROS </v>
      </c>
      <c r="C55" s="228" t="str">
        <f ca="1">IF(Distributivo_trabajo[[#This Row],[Nro.]]="","",VLOOKUP(Distributivo_trabajo[[#This Row],[Nro.]],'Nómina de personal'!$A:$K,11,0))</f>
        <v>Contrato</v>
      </c>
      <c r="D55" s="228" t="str">
        <f ca="1">IF(Distributivo_trabajo[[#This Row],[Nro.]]="","",VLOOKUP(Distributivo_trabajo[[#This Row],[Nro.]],'Nómina de personal'!$A:$L,12,0))</f>
        <v>Docente</v>
      </c>
      <c r="E55" s="228" t="str">
        <f ca="1">IF(Distributivo_trabajo[[#This Row],[Nro.]]="","",VLOOKUP(Distributivo_trabajo[[#This Row],[Nro.]],'Nómina de personal'!$A:$G,7,0))</f>
        <v>CONTRATO OCACIONAL 2023 DOCENTE  DE EDUCACIÓN ARTÍSTICA Y ESTÉTICA 2DOEGB A BGU</v>
      </c>
      <c r="F55" s="229" t="s">
        <v>400</v>
      </c>
      <c r="G55" s="229" t="s">
        <v>192</v>
      </c>
      <c r="H55" s="229"/>
      <c r="I55" s="230" t="s">
        <v>845</v>
      </c>
      <c r="J55" s="230"/>
      <c r="K55" s="230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>
        <v>1</v>
      </c>
      <c r="AE55" s="231"/>
      <c r="AF55" s="231"/>
      <c r="AG55" s="231"/>
      <c r="AH55" s="231"/>
      <c r="AI55" s="231"/>
      <c r="AJ55" s="231"/>
      <c r="AK55" s="231"/>
      <c r="AL55" s="231"/>
      <c r="AM55" s="231"/>
      <c r="AN55" s="231"/>
      <c r="AO55" s="231"/>
      <c r="AP55" s="231"/>
      <c r="AQ55" s="231"/>
      <c r="AR55" s="231"/>
      <c r="AS55" s="231"/>
      <c r="AT55" s="232"/>
      <c r="AU55" s="232"/>
      <c r="AV55" s="232"/>
      <c r="AW55" s="232"/>
      <c r="AX55" s="233"/>
      <c r="AY55" s="232"/>
      <c r="AZ55" s="232"/>
      <c r="BA55" s="232"/>
      <c r="BB55" s="232"/>
      <c r="BC55" s="232"/>
      <c r="BD55" s="232"/>
      <c r="BE55" s="232"/>
      <c r="BF55" s="232"/>
      <c r="BG55" s="232"/>
      <c r="BH55" s="232"/>
      <c r="BI55" s="234">
        <f>+SUM(Distributivo_trabajo[[#This Row],[Grupo 3 años A]:[Tercero de BT IEME A]])</f>
        <v>1</v>
      </c>
      <c r="BJ55" s="235"/>
      <c r="BK55" s="235"/>
      <c r="BL55" s="235"/>
      <c r="BM55" s="235"/>
      <c r="BN55" s="235"/>
      <c r="BO55" s="235"/>
      <c r="BP55" s="235"/>
      <c r="BQ55" s="235"/>
      <c r="BR55" s="235"/>
      <c r="BS55" s="235"/>
      <c r="BT55" s="235"/>
      <c r="BU55" s="235"/>
      <c r="BV55" s="236"/>
      <c r="BW55" s="236"/>
      <c r="BX55" s="236"/>
      <c r="BY55" s="236"/>
      <c r="BZ55" s="237">
        <f>+SUM(Distributivo_trabajo[[#This Row],[Grupo 3 años A2]:[BTP]])</f>
        <v>0</v>
      </c>
      <c r="CA55" s="232"/>
      <c r="CB55" s="232"/>
      <c r="CC55" s="232"/>
      <c r="CD55" s="232"/>
      <c r="CE55" s="232"/>
      <c r="CF55" s="232"/>
      <c r="CG55" s="234">
        <f>+SUM(Distributivo_trabajo[[#This Row],[8vo A]:[Tercero de BGU A3]])</f>
        <v>0</v>
      </c>
      <c r="CH55" s="232"/>
      <c r="CI55" s="232"/>
      <c r="CJ55" s="232"/>
      <c r="CK5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55" s="234"/>
      <c r="CM55" s="234">
        <f>+SUM(Distributivo_trabajo[[#This Row],[Directivo]:[Total Periodos acompañamiento]])</f>
        <v>1</v>
      </c>
      <c r="CN55" s="238"/>
    </row>
    <row r="56" spans="1:92" x14ac:dyDescent="0.3">
      <c r="A56" s="227">
        <v>38</v>
      </c>
      <c r="B56" s="228" t="str">
        <f ca="1">IF(Distributivo_trabajo[[#This Row],[Nro.]]="","",VLOOKUP(Distributivo_trabajo[[#This Row],[Nro.]],'Nómina de personal'!$A:$C,3,0))</f>
        <v xml:space="preserve">MARCO VINICIO  SARZOSA ARROYO </v>
      </c>
      <c r="C56" s="228" t="str">
        <f ca="1">IF(Distributivo_trabajo[[#This Row],[Nro.]]="","",VLOOKUP(Distributivo_trabajo[[#This Row],[Nro.]],'Nómina de personal'!$A:$K,11,0))</f>
        <v>Contrato</v>
      </c>
      <c r="D56" s="228" t="str">
        <f ca="1">IF(Distributivo_trabajo[[#This Row],[Nro.]]="","",VLOOKUP(Distributivo_trabajo[[#This Row],[Nro.]],'Nómina de personal'!$A:$L,12,0))</f>
        <v>Docente</v>
      </c>
      <c r="E56" s="228" t="str">
        <f ca="1">IF(Distributivo_trabajo[[#This Row],[Nro.]]="","",VLOOKUP(Distributivo_trabajo[[#This Row],[Nro.]],'Nómina de personal'!$A:$G,7,0))</f>
        <v>CONTRATO OCACIONAL 2023 DOCENTE  DE EGB 2DO A 7MO</v>
      </c>
      <c r="F56" s="229" t="s">
        <v>400</v>
      </c>
      <c r="G56" s="229" t="s">
        <v>194</v>
      </c>
      <c r="H56" s="229"/>
      <c r="I56" s="230" t="s">
        <v>265</v>
      </c>
      <c r="J56" s="230"/>
      <c r="K56" s="230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  <c r="AE56" s="231">
        <v>20</v>
      </c>
      <c r="AF56" s="231"/>
      <c r="AG56" s="231"/>
      <c r="AH56" s="231"/>
      <c r="AI56" s="231"/>
      <c r="AJ56" s="231"/>
      <c r="AK56" s="231"/>
      <c r="AL56" s="231"/>
      <c r="AM56" s="231"/>
      <c r="AN56" s="231"/>
      <c r="AO56" s="231"/>
      <c r="AP56" s="231"/>
      <c r="AQ56" s="231"/>
      <c r="AR56" s="231"/>
      <c r="AS56" s="231"/>
      <c r="AT56" s="232"/>
      <c r="AU56" s="232"/>
      <c r="AV56" s="232"/>
      <c r="AW56" s="232"/>
      <c r="AX56" s="233"/>
      <c r="AY56" s="232"/>
      <c r="AZ56" s="232"/>
      <c r="BA56" s="232"/>
      <c r="BB56" s="232"/>
      <c r="BC56" s="232"/>
      <c r="BD56" s="232"/>
      <c r="BE56" s="232"/>
      <c r="BF56" s="232"/>
      <c r="BG56" s="232"/>
      <c r="BH56" s="232"/>
      <c r="BI56" s="234">
        <f>+SUM(Distributivo_trabajo[[#This Row],[Grupo 3 años A]:[Tercero de BT IEME A]])</f>
        <v>20</v>
      </c>
      <c r="BJ56" s="235"/>
      <c r="BK56" s="235"/>
      <c r="BL56" s="235"/>
      <c r="BM56" s="235"/>
      <c r="BN56" s="235"/>
      <c r="BO56" s="235"/>
      <c r="BP56" s="235"/>
      <c r="BQ56" s="235"/>
      <c r="BR56" s="235"/>
      <c r="BS56" s="235"/>
      <c r="BT56" s="235"/>
      <c r="BU56" s="235"/>
      <c r="BV56" s="236"/>
      <c r="BW56" s="236"/>
      <c r="BX56" s="236"/>
      <c r="BY56" s="236"/>
      <c r="BZ56" s="237">
        <f>+SUM(Distributivo_trabajo[[#This Row],[Grupo 3 años A2]:[BTP]])</f>
        <v>0</v>
      </c>
      <c r="CA56" s="232"/>
      <c r="CB56" s="232"/>
      <c r="CC56" s="232"/>
      <c r="CD56" s="232"/>
      <c r="CE56" s="232"/>
      <c r="CF56" s="232"/>
      <c r="CG56" s="234">
        <f>+SUM(Distributivo_trabajo[[#This Row],[8vo A]:[Tercero de BGU A3]])</f>
        <v>0</v>
      </c>
      <c r="CH56" s="232"/>
      <c r="CI56" s="232">
        <v>2</v>
      </c>
      <c r="CJ56" s="232"/>
      <c r="CK5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56" s="234">
        <v>3</v>
      </c>
      <c r="CM56" s="234">
        <f>+SUM(Distributivo_trabajo[[#This Row],[Directivo]:[Total Periodos acompañamiento]])</f>
        <v>25</v>
      </c>
      <c r="CN56" s="238"/>
    </row>
    <row r="57" spans="1:92" x14ac:dyDescent="0.3">
      <c r="A57" s="227">
        <v>38</v>
      </c>
      <c r="B57" s="228" t="str">
        <f ca="1">IF(Distributivo_trabajo[[#This Row],[Nro.]]="","",VLOOKUP(Distributivo_trabajo[[#This Row],[Nro.]],'Nómina de personal'!$A:$C,3,0))</f>
        <v xml:space="preserve">MARCO VINICIO  SARZOSA ARROYO </v>
      </c>
      <c r="C57" s="228" t="str">
        <f ca="1">IF(Distributivo_trabajo[[#This Row],[Nro.]]="","",VLOOKUP(Distributivo_trabajo[[#This Row],[Nro.]],'Nómina de personal'!$A:$K,11,0))</f>
        <v>Contrato</v>
      </c>
      <c r="D57" s="228" t="str">
        <f ca="1">IF(Distributivo_trabajo[[#This Row],[Nro.]]="","",VLOOKUP(Distributivo_trabajo[[#This Row],[Nro.]],'Nómina de personal'!$A:$L,12,0))</f>
        <v>Docente</v>
      </c>
      <c r="E57" s="228" t="str">
        <f ca="1">IF(Distributivo_trabajo[[#This Row],[Nro.]]="","",VLOOKUP(Distributivo_trabajo[[#This Row],[Nro.]],'Nómina de personal'!$A:$G,7,0))</f>
        <v>CONTRATO OCACIONAL 2023 DOCENTE  DE EGB 2DO A 7MO</v>
      </c>
      <c r="F57" s="229" t="s">
        <v>400</v>
      </c>
      <c r="G57" s="229" t="s">
        <v>194</v>
      </c>
      <c r="H57" s="229"/>
      <c r="I57" s="230" t="s">
        <v>147</v>
      </c>
      <c r="J57" s="230"/>
      <c r="K57" s="230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>
        <v>3</v>
      </c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1"/>
      <c r="AQ57" s="231"/>
      <c r="AR57" s="231"/>
      <c r="AS57" s="231"/>
      <c r="AT57" s="232"/>
      <c r="AU57" s="232"/>
      <c r="AV57" s="232"/>
      <c r="AW57" s="232"/>
      <c r="AX57" s="233"/>
      <c r="AY57" s="232"/>
      <c r="AZ57" s="232"/>
      <c r="BA57" s="232"/>
      <c r="BB57" s="232"/>
      <c r="BC57" s="232"/>
      <c r="BD57" s="232"/>
      <c r="BE57" s="232"/>
      <c r="BF57" s="232"/>
      <c r="BG57" s="232"/>
      <c r="BH57" s="232"/>
      <c r="BI57" s="234">
        <f>+SUM(Distributivo_trabajo[[#This Row],[Grupo 3 años A]:[Tercero de BT IEME A]])</f>
        <v>3</v>
      </c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6"/>
      <c r="BW57" s="236"/>
      <c r="BX57" s="236"/>
      <c r="BY57" s="236"/>
      <c r="BZ57" s="237">
        <f>+SUM(Distributivo_trabajo[[#This Row],[Grupo 3 años A2]:[BTP]])</f>
        <v>0</v>
      </c>
      <c r="CA57" s="232"/>
      <c r="CB57" s="232"/>
      <c r="CC57" s="232"/>
      <c r="CD57" s="232"/>
      <c r="CE57" s="232"/>
      <c r="CF57" s="232"/>
      <c r="CG57" s="234">
        <f>+SUM(Distributivo_trabajo[[#This Row],[8vo A]:[Tercero de BGU A3]])</f>
        <v>0</v>
      </c>
      <c r="CH57" s="232"/>
      <c r="CI57" s="232"/>
      <c r="CJ57" s="232"/>
      <c r="CK5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57" s="234"/>
      <c r="CM57" s="234">
        <f>+SUM(Distributivo_trabajo[[#This Row],[Directivo]:[Total Periodos acompañamiento]])</f>
        <v>3</v>
      </c>
      <c r="CN57" s="238"/>
    </row>
    <row r="58" spans="1:92" x14ac:dyDescent="0.3">
      <c r="A58" s="227">
        <v>38</v>
      </c>
      <c r="B58" s="228" t="str">
        <f ca="1">IF(Distributivo_trabajo[[#This Row],[Nro.]]="","",VLOOKUP(Distributivo_trabajo[[#This Row],[Nro.]],'Nómina de personal'!$A:$C,3,0))</f>
        <v xml:space="preserve">MARCO VINICIO  SARZOSA ARROYO </v>
      </c>
      <c r="C58" s="228" t="str">
        <f ca="1">IF(Distributivo_trabajo[[#This Row],[Nro.]]="","",VLOOKUP(Distributivo_trabajo[[#This Row],[Nro.]],'Nómina de personal'!$A:$K,11,0))</f>
        <v>Contrato</v>
      </c>
      <c r="D58" s="228" t="str">
        <f ca="1">IF(Distributivo_trabajo[[#This Row],[Nro.]]="","",VLOOKUP(Distributivo_trabajo[[#This Row],[Nro.]],'Nómina de personal'!$A:$L,12,0))</f>
        <v>Docente</v>
      </c>
      <c r="E58" s="228" t="str">
        <f ca="1">IF(Distributivo_trabajo[[#This Row],[Nro.]]="","",VLOOKUP(Distributivo_trabajo[[#This Row],[Nro.]],'Nómina de personal'!$A:$G,7,0))</f>
        <v>CONTRATO OCACIONAL 2023 DOCENTE  DE EGB 2DO A 7MO</v>
      </c>
      <c r="F58" s="229" t="s">
        <v>400</v>
      </c>
      <c r="G58" s="229" t="s">
        <v>194</v>
      </c>
      <c r="H58" s="229"/>
      <c r="I58" s="230" t="s">
        <v>844</v>
      </c>
      <c r="J58" s="230"/>
      <c r="K58" s="230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  <c r="AD58" s="231"/>
      <c r="AE58" s="231">
        <v>1</v>
      </c>
      <c r="AF58" s="231"/>
      <c r="AG58" s="231"/>
      <c r="AH58" s="231"/>
      <c r="AI58" s="231"/>
      <c r="AJ58" s="231"/>
      <c r="AK58" s="231"/>
      <c r="AL58" s="231"/>
      <c r="AM58" s="231"/>
      <c r="AN58" s="231"/>
      <c r="AO58" s="231"/>
      <c r="AP58" s="231"/>
      <c r="AQ58" s="231"/>
      <c r="AR58" s="231"/>
      <c r="AS58" s="231"/>
      <c r="AT58" s="232"/>
      <c r="AU58" s="232"/>
      <c r="AV58" s="232"/>
      <c r="AW58" s="232"/>
      <c r="AX58" s="233"/>
      <c r="AY58" s="232"/>
      <c r="AZ58" s="232"/>
      <c r="BA58" s="232"/>
      <c r="BB58" s="232"/>
      <c r="BC58" s="232"/>
      <c r="BD58" s="232"/>
      <c r="BE58" s="232"/>
      <c r="BF58" s="232"/>
      <c r="BG58" s="232"/>
      <c r="BH58" s="232"/>
      <c r="BI58" s="234">
        <f>+SUM(Distributivo_trabajo[[#This Row],[Grupo 3 años A]:[Tercero de BT IEME A]])</f>
        <v>1</v>
      </c>
      <c r="BJ58" s="235"/>
      <c r="BK58" s="235"/>
      <c r="BL58" s="235"/>
      <c r="BM58" s="235"/>
      <c r="BN58" s="235"/>
      <c r="BO58" s="235"/>
      <c r="BP58" s="235"/>
      <c r="BQ58" s="235"/>
      <c r="BR58" s="235"/>
      <c r="BS58" s="235"/>
      <c r="BT58" s="235"/>
      <c r="BU58" s="235"/>
      <c r="BV58" s="236"/>
      <c r="BW58" s="236"/>
      <c r="BX58" s="236"/>
      <c r="BY58" s="236"/>
      <c r="BZ58" s="237">
        <f>+SUM(Distributivo_trabajo[[#This Row],[Grupo 3 años A2]:[BTP]])</f>
        <v>0</v>
      </c>
      <c r="CA58" s="232"/>
      <c r="CB58" s="232"/>
      <c r="CC58" s="232"/>
      <c r="CD58" s="232"/>
      <c r="CE58" s="232"/>
      <c r="CF58" s="232"/>
      <c r="CG58" s="234">
        <f>+SUM(Distributivo_trabajo[[#This Row],[8vo A]:[Tercero de BGU A3]])</f>
        <v>0</v>
      </c>
      <c r="CH58" s="232"/>
      <c r="CI58" s="232"/>
      <c r="CJ58" s="232"/>
      <c r="CK5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58" s="234"/>
      <c r="CM58" s="234">
        <f>+SUM(Distributivo_trabajo[[#This Row],[Directivo]:[Total Periodos acompañamiento]])</f>
        <v>1</v>
      </c>
      <c r="CN58" s="238"/>
    </row>
    <row r="59" spans="1:92" x14ac:dyDescent="0.3">
      <c r="A59" s="227">
        <v>38</v>
      </c>
      <c r="B59" s="228" t="str">
        <f ca="1">IF(Distributivo_trabajo[[#This Row],[Nro.]]="","",VLOOKUP(Distributivo_trabajo[[#This Row],[Nro.]],'Nómina de personal'!$A:$C,3,0))</f>
        <v xml:space="preserve">MARCO VINICIO  SARZOSA ARROYO </v>
      </c>
      <c r="C59" s="228" t="str">
        <f ca="1">IF(Distributivo_trabajo[[#This Row],[Nro.]]="","",VLOOKUP(Distributivo_trabajo[[#This Row],[Nro.]],'Nómina de personal'!$A:$K,11,0))</f>
        <v>Contrato</v>
      </c>
      <c r="D59" s="228" t="str">
        <f ca="1">IF(Distributivo_trabajo[[#This Row],[Nro.]]="","",VLOOKUP(Distributivo_trabajo[[#This Row],[Nro.]],'Nómina de personal'!$A:$L,12,0))</f>
        <v>Docente</v>
      </c>
      <c r="E59" s="228" t="str">
        <f ca="1">IF(Distributivo_trabajo[[#This Row],[Nro.]]="","",VLOOKUP(Distributivo_trabajo[[#This Row],[Nro.]],'Nómina de personal'!$A:$G,7,0))</f>
        <v>CONTRATO OCACIONAL 2023 DOCENTE  DE EGB 2DO A 7MO</v>
      </c>
      <c r="F59" s="229" t="s">
        <v>400</v>
      </c>
      <c r="G59" s="229" t="s">
        <v>194</v>
      </c>
      <c r="H59" s="229"/>
      <c r="I59" s="230" t="s">
        <v>845</v>
      </c>
      <c r="J59" s="230"/>
      <c r="K59" s="230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>
        <v>1</v>
      </c>
      <c r="AF59" s="231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2"/>
      <c r="AU59" s="232"/>
      <c r="AV59" s="232"/>
      <c r="AW59" s="232"/>
      <c r="AX59" s="233"/>
      <c r="AY59" s="232"/>
      <c r="AZ59" s="232"/>
      <c r="BA59" s="232"/>
      <c r="BB59" s="232"/>
      <c r="BC59" s="232"/>
      <c r="BD59" s="232"/>
      <c r="BE59" s="232"/>
      <c r="BF59" s="232"/>
      <c r="BG59" s="232"/>
      <c r="BH59" s="232"/>
      <c r="BI59" s="234">
        <f>+SUM(Distributivo_trabajo[[#This Row],[Grupo 3 años A]:[Tercero de BT IEME A]])</f>
        <v>1</v>
      </c>
      <c r="BJ59" s="235"/>
      <c r="BK59" s="235"/>
      <c r="BL59" s="235"/>
      <c r="BM59" s="235"/>
      <c r="BN59" s="235"/>
      <c r="BO59" s="235"/>
      <c r="BP59" s="235"/>
      <c r="BQ59" s="235"/>
      <c r="BR59" s="235"/>
      <c r="BS59" s="235"/>
      <c r="BT59" s="235"/>
      <c r="BU59" s="235"/>
      <c r="BV59" s="236"/>
      <c r="BW59" s="236"/>
      <c r="BX59" s="236"/>
      <c r="BY59" s="236"/>
      <c r="BZ59" s="237">
        <f>+SUM(Distributivo_trabajo[[#This Row],[Grupo 3 años A2]:[BTP]])</f>
        <v>0</v>
      </c>
      <c r="CA59" s="232"/>
      <c r="CB59" s="232"/>
      <c r="CC59" s="232"/>
      <c r="CD59" s="232"/>
      <c r="CE59" s="232"/>
      <c r="CF59" s="232"/>
      <c r="CG59" s="234">
        <f>+SUM(Distributivo_trabajo[[#This Row],[8vo A]:[Tercero de BGU A3]])</f>
        <v>0</v>
      </c>
      <c r="CH59" s="232"/>
      <c r="CI59" s="232"/>
      <c r="CJ59" s="232"/>
      <c r="CK5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59" s="234"/>
      <c r="CM59" s="234">
        <f>+SUM(Distributivo_trabajo[[#This Row],[Directivo]:[Total Periodos acompañamiento]])</f>
        <v>1</v>
      </c>
      <c r="CN59" s="238"/>
    </row>
    <row r="60" spans="1:92" x14ac:dyDescent="0.3">
      <c r="A60" s="227">
        <v>44</v>
      </c>
      <c r="B60" s="228" t="str">
        <f ca="1">IF(Distributivo_trabajo[[#This Row],[Nro.]]="","",VLOOKUP(Distributivo_trabajo[[#This Row],[Nro.]],'Nómina de personal'!$A:$C,3,0))</f>
        <v xml:space="preserve">MIGUEL ANGEL PARRA MUÑOZ </v>
      </c>
      <c r="C60" s="228" t="str">
        <f ca="1">IF(Distributivo_trabajo[[#This Row],[Nro.]]="","",VLOOKUP(Distributivo_trabajo[[#This Row],[Nro.]],'Nómina de personal'!$A:$K,11,0))</f>
        <v>Nomb. Definitivo</v>
      </c>
      <c r="D60" s="228" t="str">
        <f ca="1">IF(Distributivo_trabajo[[#This Row],[Nro.]]="","",VLOOKUP(Distributivo_trabajo[[#This Row],[Nro.]],'Nómina de personal'!$A:$L,12,0))</f>
        <v>Docente</v>
      </c>
      <c r="E60" s="228" t="str">
        <f ca="1">IF(Distributivo_trabajo[[#This Row],[Nro.]]="","",VLOOKUP(Distributivo_trabajo[[#This Row],[Nro.]],'Nómina de personal'!$A:$G,7,0))</f>
        <v>GANADOR DE QSM 6 DOCENTE DE EGB 2DO A 7MO</v>
      </c>
      <c r="F60" s="229" t="s">
        <v>400</v>
      </c>
      <c r="G60" s="229" t="s">
        <v>194</v>
      </c>
      <c r="H60" s="229"/>
      <c r="I60" s="230" t="s">
        <v>265</v>
      </c>
      <c r="J60" s="230"/>
      <c r="K60" s="230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>
        <v>20</v>
      </c>
      <c r="AG60" s="231"/>
      <c r="AH60" s="231"/>
      <c r="AI60" s="231"/>
      <c r="AJ60" s="231"/>
      <c r="AK60" s="231"/>
      <c r="AL60" s="231"/>
      <c r="AM60" s="231"/>
      <c r="AN60" s="231"/>
      <c r="AO60" s="231"/>
      <c r="AP60" s="231"/>
      <c r="AQ60" s="231"/>
      <c r="AR60" s="231"/>
      <c r="AS60" s="231"/>
      <c r="AT60" s="232"/>
      <c r="AU60" s="232"/>
      <c r="AV60" s="232"/>
      <c r="AW60" s="232"/>
      <c r="AX60" s="233"/>
      <c r="AY60" s="232"/>
      <c r="AZ60" s="232"/>
      <c r="BA60" s="232"/>
      <c r="BB60" s="232"/>
      <c r="BC60" s="232"/>
      <c r="BD60" s="232"/>
      <c r="BE60" s="232"/>
      <c r="BF60" s="232"/>
      <c r="BG60" s="232"/>
      <c r="BH60" s="232"/>
      <c r="BI60" s="234">
        <f>+SUM(Distributivo_trabajo[[#This Row],[Grupo 3 años A]:[Tercero de BT IEME A]])</f>
        <v>20</v>
      </c>
      <c r="BJ60" s="235"/>
      <c r="BK60" s="235"/>
      <c r="BL60" s="235"/>
      <c r="BM60" s="235"/>
      <c r="BN60" s="235"/>
      <c r="BO60" s="235"/>
      <c r="BP60" s="235"/>
      <c r="BQ60" s="235"/>
      <c r="BR60" s="235"/>
      <c r="BS60" s="235"/>
      <c r="BT60" s="235"/>
      <c r="BU60" s="235"/>
      <c r="BV60" s="236"/>
      <c r="BW60" s="236"/>
      <c r="BX60" s="236"/>
      <c r="BY60" s="236"/>
      <c r="BZ60" s="237">
        <f>+SUM(Distributivo_trabajo[[#This Row],[Grupo 3 años A2]:[BTP]])</f>
        <v>0</v>
      </c>
      <c r="CA60" s="232"/>
      <c r="CB60" s="232"/>
      <c r="CC60" s="232"/>
      <c r="CD60" s="232"/>
      <c r="CE60" s="232"/>
      <c r="CF60" s="232"/>
      <c r="CG60" s="234">
        <f>+SUM(Distributivo_trabajo[[#This Row],[8vo A]:[Tercero de BGU A3]])</f>
        <v>0</v>
      </c>
      <c r="CH60" s="232"/>
      <c r="CI60" s="232"/>
      <c r="CJ60" s="232"/>
      <c r="CK6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60" s="234">
        <v>5</v>
      </c>
      <c r="CM60" s="234">
        <f>+SUM(Distributivo_trabajo[[#This Row],[Directivo]:[Total Periodos acompañamiento]])</f>
        <v>25</v>
      </c>
      <c r="CN60" s="238"/>
    </row>
    <row r="61" spans="1:92" x14ac:dyDescent="0.3">
      <c r="A61" s="227">
        <v>44</v>
      </c>
      <c r="B61" s="228" t="str">
        <f ca="1">IF(Distributivo_trabajo[[#This Row],[Nro.]]="","",VLOOKUP(Distributivo_trabajo[[#This Row],[Nro.]],'Nómina de personal'!$A:$C,3,0))</f>
        <v xml:space="preserve">MIGUEL ANGEL PARRA MUÑOZ </v>
      </c>
      <c r="C61" s="228" t="str">
        <f ca="1">IF(Distributivo_trabajo[[#This Row],[Nro.]]="","",VLOOKUP(Distributivo_trabajo[[#This Row],[Nro.]],'Nómina de personal'!$A:$K,11,0))</f>
        <v>Nomb. Definitivo</v>
      </c>
      <c r="D61" s="228" t="str">
        <f ca="1">IF(Distributivo_trabajo[[#This Row],[Nro.]]="","",VLOOKUP(Distributivo_trabajo[[#This Row],[Nro.]],'Nómina de personal'!$A:$L,12,0))</f>
        <v>Docente</v>
      </c>
      <c r="E61" s="228" t="str">
        <f ca="1">IF(Distributivo_trabajo[[#This Row],[Nro.]]="","",VLOOKUP(Distributivo_trabajo[[#This Row],[Nro.]],'Nómina de personal'!$A:$G,7,0))</f>
        <v>GANADOR DE QSM 6 DOCENTE DE EGB 2DO A 7MO</v>
      </c>
      <c r="F61" s="229" t="s">
        <v>400</v>
      </c>
      <c r="G61" s="229" t="s">
        <v>194</v>
      </c>
      <c r="H61" s="229"/>
      <c r="I61" s="230" t="s">
        <v>147</v>
      </c>
      <c r="J61" s="230"/>
      <c r="K61" s="230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231">
        <v>3</v>
      </c>
      <c r="AG61" s="231"/>
      <c r="AH61" s="231"/>
      <c r="AI61" s="231"/>
      <c r="AJ61" s="231"/>
      <c r="AK61" s="231"/>
      <c r="AL61" s="231"/>
      <c r="AM61" s="231"/>
      <c r="AN61" s="231"/>
      <c r="AO61" s="231"/>
      <c r="AP61" s="231"/>
      <c r="AQ61" s="231"/>
      <c r="AR61" s="231"/>
      <c r="AS61" s="231"/>
      <c r="AT61" s="232"/>
      <c r="AU61" s="232"/>
      <c r="AV61" s="232"/>
      <c r="AW61" s="232"/>
      <c r="AX61" s="233"/>
      <c r="AY61" s="232"/>
      <c r="AZ61" s="232"/>
      <c r="BA61" s="232"/>
      <c r="BB61" s="232"/>
      <c r="BC61" s="232"/>
      <c r="BD61" s="232"/>
      <c r="BE61" s="232"/>
      <c r="BF61" s="232"/>
      <c r="BG61" s="232"/>
      <c r="BH61" s="232"/>
      <c r="BI61" s="234">
        <f>+SUM(Distributivo_trabajo[[#This Row],[Grupo 3 años A]:[Tercero de BT IEME A]])</f>
        <v>3</v>
      </c>
      <c r="BJ61" s="235"/>
      <c r="BK61" s="235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36"/>
      <c r="BW61" s="236"/>
      <c r="BX61" s="236"/>
      <c r="BY61" s="236"/>
      <c r="BZ61" s="237">
        <f>+SUM(Distributivo_trabajo[[#This Row],[Grupo 3 años A2]:[BTP]])</f>
        <v>0</v>
      </c>
      <c r="CA61" s="232"/>
      <c r="CB61" s="232"/>
      <c r="CC61" s="232"/>
      <c r="CD61" s="232"/>
      <c r="CE61" s="232"/>
      <c r="CF61" s="232"/>
      <c r="CG61" s="234">
        <f>+SUM(Distributivo_trabajo[[#This Row],[8vo A]:[Tercero de BGU A3]])</f>
        <v>0</v>
      </c>
      <c r="CH61" s="232"/>
      <c r="CI61" s="232"/>
      <c r="CJ61" s="232"/>
      <c r="CK6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61" s="234"/>
      <c r="CM61" s="234">
        <f>+SUM(Distributivo_trabajo[[#This Row],[Directivo]:[Total Periodos acompañamiento]])</f>
        <v>3</v>
      </c>
      <c r="CN61" s="238"/>
    </row>
    <row r="62" spans="1:92" x14ac:dyDescent="0.3">
      <c r="A62" s="227">
        <v>44</v>
      </c>
      <c r="B62" s="228" t="str">
        <f ca="1">IF(Distributivo_trabajo[[#This Row],[Nro.]]="","",VLOOKUP(Distributivo_trabajo[[#This Row],[Nro.]],'Nómina de personal'!$A:$C,3,0))</f>
        <v xml:space="preserve">MIGUEL ANGEL PARRA MUÑOZ </v>
      </c>
      <c r="C62" s="228" t="str">
        <f ca="1">IF(Distributivo_trabajo[[#This Row],[Nro.]]="","",VLOOKUP(Distributivo_trabajo[[#This Row],[Nro.]],'Nómina de personal'!$A:$K,11,0))</f>
        <v>Nomb. Definitivo</v>
      </c>
      <c r="D62" s="228" t="str">
        <f ca="1">IF(Distributivo_trabajo[[#This Row],[Nro.]]="","",VLOOKUP(Distributivo_trabajo[[#This Row],[Nro.]],'Nómina de personal'!$A:$L,12,0))</f>
        <v>Docente</v>
      </c>
      <c r="E62" s="228" t="str">
        <f ca="1">IF(Distributivo_trabajo[[#This Row],[Nro.]]="","",VLOOKUP(Distributivo_trabajo[[#This Row],[Nro.]],'Nómina de personal'!$A:$G,7,0))</f>
        <v>GANADOR DE QSM 6 DOCENTE DE EGB 2DO A 7MO</v>
      </c>
      <c r="F62" s="229" t="s">
        <v>400</v>
      </c>
      <c r="G62" s="229" t="s">
        <v>194</v>
      </c>
      <c r="H62" s="229"/>
      <c r="I62" s="230" t="s">
        <v>844</v>
      </c>
      <c r="J62" s="230"/>
      <c r="K62" s="230"/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1"/>
      <c r="AA62" s="231"/>
      <c r="AB62" s="231"/>
      <c r="AC62" s="231"/>
      <c r="AD62" s="231"/>
      <c r="AE62" s="231"/>
      <c r="AF62" s="231">
        <v>1</v>
      </c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32"/>
      <c r="AU62" s="232"/>
      <c r="AV62" s="232"/>
      <c r="AW62" s="232"/>
      <c r="AX62" s="233"/>
      <c r="AY62" s="232"/>
      <c r="AZ62" s="232"/>
      <c r="BA62" s="232"/>
      <c r="BB62" s="232"/>
      <c r="BC62" s="232"/>
      <c r="BD62" s="232"/>
      <c r="BE62" s="232"/>
      <c r="BF62" s="232"/>
      <c r="BG62" s="232"/>
      <c r="BH62" s="232"/>
      <c r="BI62" s="234">
        <f>+SUM(Distributivo_trabajo[[#This Row],[Grupo 3 años A]:[Tercero de BT IEME A]])</f>
        <v>1</v>
      </c>
      <c r="BJ62" s="235"/>
      <c r="BK62" s="235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36"/>
      <c r="BW62" s="236"/>
      <c r="BX62" s="236"/>
      <c r="BY62" s="236"/>
      <c r="BZ62" s="237">
        <f>+SUM(Distributivo_trabajo[[#This Row],[Grupo 3 años A2]:[BTP]])</f>
        <v>0</v>
      </c>
      <c r="CA62" s="232"/>
      <c r="CB62" s="232"/>
      <c r="CC62" s="232"/>
      <c r="CD62" s="232"/>
      <c r="CE62" s="232"/>
      <c r="CF62" s="232"/>
      <c r="CG62" s="234">
        <f>+SUM(Distributivo_trabajo[[#This Row],[8vo A]:[Tercero de BGU A3]])</f>
        <v>0</v>
      </c>
      <c r="CH62" s="232"/>
      <c r="CI62" s="232"/>
      <c r="CJ62" s="232"/>
      <c r="CK6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62" s="234"/>
      <c r="CM62" s="234">
        <f>+SUM(Distributivo_trabajo[[#This Row],[Directivo]:[Total Periodos acompañamiento]])</f>
        <v>1</v>
      </c>
      <c r="CN62" s="238"/>
    </row>
    <row r="63" spans="1:92" x14ac:dyDescent="0.3">
      <c r="A63" s="227">
        <v>44</v>
      </c>
      <c r="B63" s="228" t="str">
        <f ca="1">IF(Distributivo_trabajo[[#This Row],[Nro.]]="","",VLOOKUP(Distributivo_trabajo[[#This Row],[Nro.]],'Nómina de personal'!$A:$C,3,0))</f>
        <v xml:space="preserve">MIGUEL ANGEL PARRA MUÑOZ </v>
      </c>
      <c r="C63" s="228" t="str">
        <f ca="1">IF(Distributivo_trabajo[[#This Row],[Nro.]]="","",VLOOKUP(Distributivo_trabajo[[#This Row],[Nro.]],'Nómina de personal'!$A:$K,11,0))</f>
        <v>Nomb. Definitivo</v>
      </c>
      <c r="D63" s="228" t="str">
        <f ca="1">IF(Distributivo_trabajo[[#This Row],[Nro.]]="","",VLOOKUP(Distributivo_trabajo[[#This Row],[Nro.]],'Nómina de personal'!$A:$L,12,0))</f>
        <v>Docente</v>
      </c>
      <c r="E63" s="228" t="str">
        <f ca="1">IF(Distributivo_trabajo[[#This Row],[Nro.]]="","",VLOOKUP(Distributivo_trabajo[[#This Row],[Nro.]],'Nómina de personal'!$A:$G,7,0))</f>
        <v>GANADOR DE QSM 6 DOCENTE DE EGB 2DO A 7MO</v>
      </c>
      <c r="F63" s="229" t="s">
        <v>400</v>
      </c>
      <c r="G63" s="229" t="s">
        <v>194</v>
      </c>
      <c r="H63" s="229"/>
      <c r="I63" s="230" t="s">
        <v>845</v>
      </c>
      <c r="J63" s="230"/>
      <c r="K63" s="230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>
        <v>1</v>
      </c>
      <c r="AG63" s="231"/>
      <c r="AH63" s="231"/>
      <c r="AI63" s="231"/>
      <c r="AJ63" s="231"/>
      <c r="AK63" s="231"/>
      <c r="AL63" s="231"/>
      <c r="AM63" s="231"/>
      <c r="AN63" s="231"/>
      <c r="AO63" s="231"/>
      <c r="AP63" s="231"/>
      <c r="AQ63" s="231"/>
      <c r="AR63" s="231"/>
      <c r="AS63" s="231"/>
      <c r="AT63" s="232"/>
      <c r="AU63" s="232"/>
      <c r="AV63" s="232"/>
      <c r="AW63" s="232"/>
      <c r="AX63" s="233"/>
      <c r="AY63" s="232"/>
      <c r="AZ63" s="232"/>
      <c r="BA63" s="232"/>
      <c r="BB63" s="232"/>
      <c r="BC63" s="232"/>
      <c r="BD63" s="232"/>
      <c r="BE63" s="232"/>
      <c r="BF63" s="232"/>
      <c r="BG63" s="232"/>
      <c r="BH63" s="232"/>
      <c r="BI63" s="234">
        <f>+SUM(Distributivo_trabajo[[#This Row],[Grupo 3 años A]:[Tercero de BT IEME A]])</f>
        <v>1</v>
      </c>
      <c r="BJ63" s="235"/>
      <c r="BK63" s="235"/>
      <c r="BL63" s="235"/>
      <c r="BM63" s="235"/>
      <c r="BN63" s="235"/>
      <c r="BO63" s="235"/>
      <c r="BP63" s="235"/>
      <c r="BQ63" s="235"/>
      <c r="BR63" s="235"/>
      <c r="BS63" s="235"/>
      <c r="BT63" s="235"/>
      <c r="BU63" s="235"/>
      <c r="BV63" s="236"/>
      <c r="BW63" s="236"/>
      <c r="BX63" s="236"/>
      <c r="BY63" s="236"/>
      <c r="BZ63" s="237">
        <f>+SUM(Distributivo_trabajo[[#This Row],[Grupo 3 años A2]:[BTP]])</f>
        <v>0</v>
      </c>
      <c r="CA63" s="232"/>
      <c r="CB63" s="232"/>
      <c r="CC63" s="232"/>
      <c r="CD63" s="232"/>
      <c r="CE63" s="232"/>
      <c r="CF63" s="232"/>
      <c r="CG63" s="234">
        <f>+SUM(Distributivo_trabajo[[#This Row],[8vo A]:[Tercero de BGU A3]])</f>
        <v>0</v>
      </c>
      <c r="CH63" s="232"/>
      <c r="CI63" s="232"/>
      <c r="CJ63" s="232"/>
      <c r="CK6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63" s="234"/>
      <c r="CM63" s="234">
        <f>+SUM(Distributivo_trabajo[[#This Row],[Directivo]:[Total Periodos acompañamiento]])</f>
        <v>1</v>
      </c>
      <c r="CN63" s="238"/>
    </row>
    <row r="64" spans="1:92" x14ac:dyDescent="0.3">
      <c r="A64" s="227">
        <v>56</v>
      </c>
      <c r="B64" s="228" t="str">
        <f ca="1">IF(Distributivo_trabajo[[#This Row],[Nro.]]="","",VLOOKUP(Distributivo_trabajo[[#This Row],[Nro.]],'Nómina de personal'!$A:$C,3,0))</f>
        <v xml:space="preserve">ROSA ADELA BUSTILLOS VARGAS </v>
      </c>
      <c r="C64" s="228" t="str">
        <f ca="1">IF(Distributivo_trabajo[[#This Row],[Nro.]]="","",VLOOKUP(Distributivo_trabajo[[#This Row],[Nro.]],'Nómina de personal'!$A:$K,11,0))</f>
        <v>Nomb. Definitivo</v>
      </c>
      <c r="D64" s="228" t="str">
        <f ca="1">IF(Distributivo_trabajo[[#This Row],[Nro.]]="","",VLOOKUP(Distributivo_trabajo[[#This Row],[Nro.]],'Nómina de personal'!$A:$L,12,0))</f>
        <v>Docente</v>
      </c>
      <c r="E64" s="228" t="str">
        <f ca="1">IF(Distributivo_trabajo[[#This Row],[Nro.]]="","",VLOOKUP(Distributivo_trabajo[[#This Row],[Nro.]],'Nómina de personal'!$A:$G,7,0))</f>
        <v>GANADOR DE QSM 3 DOCENTE DE 2DO A 7MO</v>
      </c>
      <c r="F64" s="229" t="s">
        <v>400</v>
      </c>
      <c r="G64" s="229" t="s">
        <v>194</v>
      </c>
      <c r="H64" s="229"/>
      <c r="I64" s="230" t="s">
        <v>265</v>
      </c>
      <c r="J64" s="230"/>
      <c r="K64" s="230"/>
      <c r="L64" s="231"/>
      <c r="M64" s="231"/>
      <c r="N64" s="231"/>
      <c r="O64" s="231"/>
      <c r="P64" s="231"/>
      <c r="Q64" s="231"/>
      <c r="R64" s="231"/>
      <c r="S64" s="231"/>
      <c r="T64" s="231"/>
      <c r="U64" s="231"/>
      <c r="V64" s="231"/>
      <c r="W64" s="231"/>
      <c r="X64" s="231"/>
      <c r="Y64" s="231"/>
      <c r="Z64" s="231"/>
      <c r="AA64" s="231"/>
      <c r="AB64" s="231"/>
      <c r="AC64" s="231"/>
      <c r="AD64" s="231"/>
      <c r="AE64" s="231"/>
      <c r="AF64" s="231"/>
      <c r="AG64" s="231">
        <v>20</v>
      </c>
      <c r="AH64" s="231"/>
      <c r="AI64" s="231"/>
      <c r="AJ64" s="231"/>
      <c r="AK64" s="231"/>
      <c r="AL64" s="231"/>
      <c r="AM64" s="231"/>
      <c r="AN64" s="231"/>
      <c r="AO64" s="231"/>
      <c r="AP64" s="231"/>
      <c r="AQ64" s="231"/>
      <c r="AR64" s="231"/>
      <c r="AS64" s="231"/>
      <c r="AT64" s="232"/>
      <c r="AU64" s="232"/>
      <c r="AV64" s="232"/>
      <c r="AW64" s="232"/>
      <c r="AX64" s="233"/>
      <c r="AY64" s="232"/>
      <c r="AZ64" s="232"/>
      <c r="BA64" s="232"/>
      <c r="BB64" s="232"/>
      <c r="BC64" s="232"/>
      <c r="BD64" s="232"/>
      <c r="BE64" s="232"/>
      <c r="BF64" s="232"/>
      <c r="BG64" s="232"/>
      <c r="BH64" s="232"/>
      <c r="BI64" s="234">
        <f>+SUM(Distributivo_trabajo[[#This Row],[Grupo 3 años A]:[Tercero de BT IEME A]])</f>
        <v>20</v>
      </c>
      <c r="BJ64" s="235"/>
      <c r="BK64" s="235"/>
      <c r="BL64" s="235"/>
      <c r="BM64" s="235"/>
      <c r="BN64" s="235"/>
      <c r="BO64" s="235"/>
      <c r="BP64" s="235"/>
      <c r="BQ64" s="235"/>
      <c r="BR64" s="235"/>
      <c r="BS64" s="235"/>
      <c r="BT64" s="235"/>
      <c r="BU64" s="235"/>
      <c r="BV64" s="236"/>
      <c r="BW64" s="236"/>
      <c r="BX64" s="236"/>
      <c r="BY64" s="236"/>
      <c r="BZ64" s="237">
        <f>+SUM(Distributivo_trabajo[[#This Row],[Grupo 3 años A2]:[BTP]])</f>
        <v>0</v>
      </c>
      <c r="CA64" s="232"/>
      <c r="CB64" s="232"/>
      <c r="CC64" s="232"/>
      <c r="CD64" s="232"/>
      <c r="CE64" s="232"/>
      <c r="CF64" s="232"/>
      <c r="CG64" s="234">
        <f>+SUM(Distributivo_trabajo[[#This Row],[8vo A]:[Tercero de BGU A3]])</f>
        <v>0</v>
      </c>
      <c r="CH64" s="232"/>
      <c r="CI64" s="232"/>
      <c r="CJ64" s="232">
        <v>5</v>
      </c>
      <c r="CK6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64" s="234"/>
      <c r="CM64" s="234">
        <f>+SUM(Distributivo_trabajo[[#This Row],[Directivo]:[Total Periodos acompañamiento]])</f>
        <v>25</v>
      </c>
      <c r="CN64" s="238" t="s">
        <v>1380</v>
      </c>
    </row>
    <row r="65" spans="1:92" x14ac:dyDescent="0.3">
      <c r="A65" s="227">
        <v>56</v>
      </c>
      <c r="B65" s="228" t="str">
        <f ca="1">IF(Distributivo_trabajo[[#This Row],[Nro.]]="","",VLOOKUP(Distributivo_trabajo[[#This Row],[Nro.]],'Nómina de personal'!$A:$C,3,0))</f>
        <v xml:space="preserve">ROSA ADELA BUSTILLOS VARGAS </v>
      </c>
      <c r="C65" s="228" t="str">
        <f ca="1">IF(Distributivo_trabajo[[#This Row],[Nro.]]="","",VLOOKUP(Distributivo_trabajo[[#This Row],[Nro.]],'Nómina de personal'!$A:$K,11,0))</f>
        <v>Nomb. Definitivo</v>
      </c>
      <c r="D65" s="228" t="str">
        <f ca="1">IF(Distributivo_trabajo[[#This Row],[Nro.]]="","",VLOOKUP(Distributivo_trabajo[[#This Row],[Nro.]],'Nómina de personal'!$A:$L,12,0))</f>
        <v>Docente</v>
      </c>
      <c r="E65" s="228" t="str">
        <f ca="1">IF(Distributivo_trabajo[[#This Row],[Nro.]]="","",VLOOKUP(Distributivo_trabajo[[#This Row],[Nro.]],'Nómina de personal'!$A:$G,7,0))</f>
        <v>GANADOR DE QSM 3 DOCENTE DE 2DO A 7MO</v>
      </c>
      <c r="F65" s="229" t="s">
        <v>400</v>
      </c>
      <c r="G65" s="229" t="s">
        <v>194</v>
      </c>
      <c r="H65" s="229"/>
      <c r="I65" s="230" t="s">
        <v>147</v>
      </c>
      <c r="J65" s="230"/>
      <c r="K65" s="230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1"/>
      <c r="AA65" s="231"/>
      <c r="AB65" s="231"/>
      <c r="AC65" s="231"/>
      <c r="AD65" s="231"/>
      <c r="AE65" s="231"/>
      <c r="AF65" s="231"/>
      <c r="AG65" s="231">
        <v>3</v>
      </c>
      <c r="AH65" s="231"/>
      <c r="AI65" s="231"/>
      <c r="AJ65" s="231"/>
      <c r="AK65" s="231"/>
      <c r="AL65" s="231"/>
      <c r="AM65" s="231"/>
      <c r="AN65" s="231"/>
      <c r="AO65" s="231"/>
      <c r="AP65" s="231"/>
      <c r="AQ65" s="231"/>
      <c r="AR65" s="231"/>
      <c r="AS65" s="231"/>
      <c r="AT65" s="232"/>
      <c r="AU65" s="232"/>
      <c r="AV65" s="232"/>
      <c r="AW65" s="232"/>
      <c r="AX65" s="233"/>
      <c r="AY65" s="232"/>
      <c r="AZ65" s="232"/>
      <c r="BA65" s="232"/>
      <c r="BB65" s="232"/>
      <c r="BC65" s="232"/>
      <c r="BD65" s="232"/>
      <c r="BE65" s="232"/>
      <c r="BF65" s="232"/>
      <c r="BG65" s="232"/>
      <c r="BH65" s="232"/>
      <c r="BI65" s="234">
        <f>+SUM(Distributivo_trabajo[[#This Row],[Grupo 3 años A]:[Tercero de BT IEME A]])</f>
        <v>3</v>
      </c>
      <c r="BJ65" s="235"/>
      <c r="BK65" s="235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36"/>
      <c r="BW65" s="236"/>
      <c r="BX65" s="236"/>
      <c r="BY65" s="236"/>
      <c r="BZ65" s="237">
        <f>+SUM(Distributivo_trabajo[[#This Row],[Grupo 3 años A2]:[BTP]])</f>
        <v>0</v>
      </c>
      <c r="CA65" s="232"/>
      <c r="CB65" s="232"/>
      <c r="CC65" s="232"/>
      <c r="CD65" s="232"/>
      <c r="CE65" s="232"/>
      <c r="CF65" s="232"/>
      <c r="CG65" s="234">
        <f>+SUM(Distributivo_trabajo[[#This Row],[8vo A]:[Tercero de BGU A3]])</f>
        <v>0</v>
      </c>
      <c r="CH65" s="232"/>
      <c r="CI65" s="232"/>
      <c r="CJ65" s="232"/>
      <c r="CK6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65" s="234"/>
      <c r="CM65" s="234">
        <f>+SUM(Distributivo_trabajo[[#This Row],[Directivo]:[Total Periodos acompañamiento]])</f>
        <v>3</v>
      </c>
      <c r="CN65" s="238"/>
    </row>
    <row r="66" spans="1:92" x14ac:dyDescent="0.3">
      <c r="A66" s="227">
        <v>56</v>
      </c>
      <c r="B66" s="228" t="str">
        <f ca="1">IF(Distributivo_trabajo[[#This Row],[Nro.]]="","",VLOOKUP(Distributivo_trabajo[[#This Row],[Nro.]],'Nómina de personal'!$A:$C,3,0))</f>
        <v xml:space="preserve">ROSA ADELA BUSTILLOS VARGAS </v>
      </c>
      <c r="C66" s="228" t="str">
        <f ca="1">IF(Distributivo_trabajo[[#This Row],[Nro.]]="","",VLOOKUP(Distributivo_trabajo[[#This Row],[Nro.]],'Nómina de personal'!$A:$K,11,0))</f>
        <v>Nomb. Definitivo</v>
      </c>
      <c r="D66" s="228" t="str">
        <f ca="1">IF(Distributivo_trabajo[[#This Row],[Nro.]]="","",VLOOKUP(Distributivo_trabajo[[#This Row],[Nro.]],'Nómina de personal'!$A:$L,12,0))</f>
        <v>Docente</v>
      </c>
      <c r="E66" s="228" t="str">
        <f ca="1">IF(Distributivo_trabajo[[#This Row],[Nro.]]="","",VLOOKUP(Distributivo_trabajo[[#This Row],[Nro.]],'Nómina de personal'!$A:$G,7,0))</f>
        <v>GANADOR DE QSM 3 DOCENTE DE 2DO A 7MO</v>
      </c>
      <c r="F66" s="229" t="s">
        <v>400</v>
      </c>
      <c r="G66" s="229" t="s">
        <v>194</v>
      </c>
      <c r="H66" s="229"/>
      <c r="I66" s="230" t="s">
        <v>844</v>
      </c>
      <c r="J66" s="230"/>
      <c r="K66" s="230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1"/>
      <c r="AC66" s="231"/>
      <c r="AD66" s="231"/>
      <c r="AE66" s="231"/>
      <c r="AF66" s="231"/>
      <c r="AG66" s="231">
        <v>1</v>
      </c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32"/>
      <c r="AU66" s="232"/>
      <c r="AV66" s="232"/>
      <c r="AW66" s="232"/>
      <c r="AX66" s="233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4">
        <f>+SUM(Distributivo_trabajo[[#This Row],[Grupo 3 años A]:[Tercero de BT IEME A]])</f>
        <v>1</v>
      </c>
      <c r="BJ66" s="235"/>
      <c r="BK66" s="235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36"/>
      <c r="BW66" s="236"/>
      <c r="BX66" s="236"/>
      <c r="BY66" s="236"/>
      <c r="BZ66" s="237">
        <f>+SUM(Distributivo_trabajo[[#This Row],[Grupo 3 años A2]:[BTP]])</f>
        <v>0</v>
      </c>
      <c r="CA66" s="232"/>
      <c r="CB66" s="232"/>
      <c r="CC66" s="232"/>
      <c r="CD66" s="232"/>
      <c r="CE66" s="232"/>
      <c r="CF66" s="232"/>
      <c r="CG66" s="234">
        <f>+SUM(Distributivo_trabajo[[#This Row],[8vo A]:[Tercero de BGU A3]])</f>
        <v>0</v>
      </c>
      <c r="CH66" s="232"/>
      <c r="CI66" s="232"/>
      <c r="CJ66" s="232"/>
      <c r="CK6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66" s="234"/>
      <c r="CM66" s="234">
        <f>+SUM(Distributivo_trabajo[[#This Row],[Directivo]:[Total Periodos acompañamiento]])</f>
        <v>1</v>
      </c>
      <c r="CN66" s="238"/>
    </row>
    <row r="67" spans="1:92" x14ac:dyDescent="0.3">
      <c r="A67" s="227">
        <v>56</v>
      </c>
      <c r="B67" s="228" t="str">
        <f ca="1">IF(Distributivo_trabajo[[#This Row],[Nro.]]="","",VLOOKUP(Distributivo_trabajo[[#This Row],[Nro.]],'Nómina de personal'!$A:$C,3,0))</f>
        <v xml:space="preserve">ROSA ADELA BUSTILLOS VARGAS </v>
      </c>
      <c r="C67" s="228" t="str">
        <f ca="1">IF(Distributivo_trabajo[[#This Row],[Nro.]]="","",VLOOKUP(Distributivo_trabajo[[#This Row],[Nro.]],'Nómina de personal'!$A:$K,11,0))</f>
        <v>Nomb. Definitivo</v>
      </c>
      <c r="D67" s="228" t="str">
        <f ca="1">IF(Distributivo_trabajo[[#This Row],[Nro.]]="","",VLOOKUP(Distributivo_trabajo[[#This Row],[Nro.]],'Nómina de personal'!$A:$L,12,0))</f>
        <v>Docente</v>
      </c>
      <c r="E67" s="228" t="str">
        <f ca="1">IF(Distributivo_trabajo[[#This Row],[Nro.]]="","",VLOOKUP(Distributivo_trabajo[[#This Row],[Nro.]],'Nómina de personal'!$A:$G,7,0))</f>
        <v>GANADOR DE QSM 3 DOCENTE DE 2DO A 7MO</v>
      </c>
      <c r="F67" s="229" t="s">
        <v>400</v>
      </c>
      <c r="G67" s="229" t="s">
        <v>194</v>
      </c>
      <c r="H67" s="229"/>
      <c r="I67" s="230" t="s">
        <v>845</v>
      </c>
      <c r="J67" s="230"/>
      <c r="K67" s="230"/>
      <c r="L67" s="231"/>
      <c r="M67" s="231"/>
      <c r="N67" s="231"/>
      <c r="O67" s="231"/>
      <c r="P67" s="231"/>
      <c r="Q67" s="231"/>
      <c r="R67" s="231"/>
      <c r="S67" s="231"/>
      <c r="T67" s="231"/>
      <c r="U67" s="231"/>
      <c r="V67" s="231"/>
      <c r="W67" s="231"/>
      <c r="X67" s="231"/>
      <c r="Y67" s="231"/>
      <c r="Z67" s="231"/>
      <c r="AA67" s="231"/>
      <c r="AB67" s="231"/>
      <c r="AC67" s="231"/>
      <c r="AD67" s="231"/>
      <c r="AE67" s="231"/>
      <c r="AF67" s="231"/>
      <c r="AG67" s="231">
        <v>1</v>
      </c>
      <c r="AH67" s="231"/>
      <c r="AI67" s="231"/>
      <c r="AJ67" s="231"/>
      <c r="AK67" s="231"/>
      <c r="AL67" s="231"/>
      <c r="AM67" s="231"/>
      <c r="AN67" s="231"/>
      <c r="AO67" s="231"/>
      <c r="AP67" s="231"/>
      <c r="AQ67" s="231"/>
      <c r="AR67" s="231"/>
      <c r="AS67" s="231"/>
      <c r="AT67" s="232"/>
      <c r="AU67" s="232"/>
      <c r="AV67" s="232"/>
      <c r="AW67" s="232"/>
      <c r="AX67" s="233"/>
      <c r="AY67" s="232"/>
      <c r="AZ67" s="232"/>
      <c r="BA67" s="232"/>
      <c r="BB67" s="232"/>
      <c r="BC67" s="232"/>
      <c r="BD67" s="232"/>
      <c r="BE67" s="232"/>
      <c r="BF67" s="232"/>
      <c r="BG67" s="232"/>
      <c r="BH67" s="232"/>
      <c r="BI67" s="234">
        <f>+SUM(Distributivo_trabajo[[#This Row],[Grupo 3 años A]:[Tercero de BT IEME A]])</f>
        <v>1</v>
      </c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6"/>
      <c r="BW67" s="236"/>
      <c r="BX67" s="236"/>
      <c r="BY67" s="236"/>
      <c r="BZ67" s="237">
        <f>+SUM(Distributivo_trabajo[[#This Row],[Grupo 3 años A2]:[BTP]])</f>
        <v>0</v>
      </c>
      <c r="CA67" s="232"/>
      <c r="CB67" s="232"/>
      <c r="CC67" s="232"/>
      <c r="CD67" s="232"/>
      <c r="CE67" s="232"/>
      <c r="CF67" s="232"/>
      <c r="CG67" s="234">
        <f>+SUM(Distributivo_trabajo[[#This Row],[8vo A]:[Tercero de BGU A3]])</f>
        <v>0</v>
      </c>
      <c r="CH67" s="232"/>
      <c r="CI67" s="232"/>
      <c r="CJ67" s="232"/>
      <c r="CK6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67" s="234"/>
      <c r="CM67" s="234">
        <f>+SUM(Distributivo_trabajo[[#This Row],[Directivo]:[Total Periodos acompañamiento]])</f>
        <v>1</v>
      </c>
      <c r="CN67" s="238"/>
    </row>
    <row r="68" spans="1:92" x14ac:dyDescent="0.3">
      <c r="A68" s="227">
        <v>42</v>
      </c>
      <c r="B68" s="228" t="str">
        <f ca="1">IF(Distributivo_trabajo[[#This Row],[Nro.]]="","",VLOOKUP(Distributivo_trabajo[[#This Row],[Nro.]],'Nómina de personal'!$A:$C,3,0))</f>
        <v xml:space="preserve">MARÍA VERÓNICA  GUILCASO SANGOPANTA </v>
      </c>
      <c r="C68" s="228" t="str">
        <f ca="1">IF(Distributivo_trabajo[[#This Row],[Nro.]]="","",VLOOKUP(Distributivo_trabajo[[#This Row],[Nro.]],'Nómina de personal'!$A:$K,11,0))</f>
        <v>Contrato</v>
      </c>
      <c r="D68" s="228" t="str">
        <f ca="1">IF(Distributivo_trabajo[[#This Row],[Nro.]]="","",VLOOKUP(Distributivo_trabajo[[#This Row],[Nro.]],'Nómina de personal'!$A:$L,12,0))</f>
        <v>Docente</v>
      </c>
      <c r="E68" s="228" t="str">
        <f ca="1">IF(Distributivo_trabajo[[#This Row],[Nro.]]="","",VLOOKUP(Distributivo_trabajo[[#This Row],[Nro.]],'Nómina de personal'!$A:$G,7,0))</f>
        <v>CONTRATO OCACIONAL 2023 DOCENTE  DE EGB 2DO A 7MO</v>
      </c>
      <c r="F68" s="229" t="s">
        <v>400</v>
      </c>
      <c r="G68" s="229" t="s">
        <v>194</v>
      </c>
      <c r="H68" s="229"/>
      <c r="I68" s="230" t="s">
        <v>265</v>
      </c>
      <c r="J68" s="230"/>
      <c r="K68" s="230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  <c r="W68" s="231"/>
      <c r="X68" s="231"/>
      <c r="Y68" s="231"/>
      <c r="Z68" s="231"/>
      <c r="AA68" s="231"/>
      <c r="AB68" s="231"/>
      <c r="AC68" s="231"/>
      <c r="AD68" s="231"/>
      <c r="AE68" s="231"/>
      <c r="AF68" s="231"/>
      <c r="AG68" s="231"/>
      <c r="AH68" s="231">
        <v>20</v>
      </c>
      <c r="AI68" s="231"/>
      <c r="AJ68" s="231"/>
      <c r="AK68" s="231"/>
      <c r="AL68" s="231"/>
      <c r="AM68" s="231"/>
      <c r="AN68" s="231"/>
      <c r="AO68" s="231"/>
      <c r="AP68" s="231"/>
      <c r="AQ68" s="231"/>
      <c r="AR68" s="231"/>
      <c r="AS68" s="231"/>
      <c r="AT68" s="232"/>
      <c r="AU68" s="232"/>
      <c r="AV68" s="232"/>
      <c r="AW68" s="232"/>
      <c r="AX68" s="233"/>
      <c r="AY68" s="232"/>
      <c r="AZ68" s="232"/>
      <c r="BA68" s="232"/>
      <c r="BB68" s="232"/>
      <c r="BC68" s="232"/>
      <c r="BD68" s="232"/>
      <c r="BE68" s="232"/>
      <c r="BF68" s="232"/>
      <c r="BG68" s="232"/>
      <c r="BH68" s="232"/>
      <c r="BI68" s="234">
        <f>+SUM(Distributivo_trabajo[[#This Row],[Grupo 3 años A]:[Tercero de BT IEME A]])</f>
        <v>20</v>
      </c>
      <c r="BJ68" s="235"/>
      <c r="BK68" s="235"/>
      <c r="BL68" s="235"/>
      <c r="BM68" s="235"/>
      <c r="BN68" s="235"/>
      <c r="BO68" s="235"/>
      <c r="BP68" s="235"/>
      <c r="BQ68" s="235"/>
      <c r="BR68" s="235"/>
      <c r="BS68" s="235"/>
      <c r="BT68" s="235"/>
      <c r="BU68" s="235"/>
      <c r="BV68" s="236"/>
      <c r="BW68" s="236"/>
      <c r="BX68" s="236"/>
      <c r="BY68" s="236"/>
      <c r="BZ68" s="237">
        <f>+SUM(Distributivo_trabajo[[#This Row],[Grupo 3 años A2]:[BTP]])</f>
        <v>0</v>
      </c>
      <c r="CA68" s="232"/>
      <c r="CB68" s="232"/>
      <c r="CC68" s="232"/>
      <c r="CD68" s="232"/>
      <c r="CE68" s="232"/>
      <c r="CF68" s="232"/>
      <c r="CG68" s="234">
        <f>+SUM(Distributivo_trabajo[[#This Row],[8vo A]:[Tercero de BGU A3]])</f>
        <v>0</v>
      </c>
      <c r="CH68" s="232"/>
      <c r="CI68" s="232"/>
      <c r="CJ68" s="232"/>
      <c r="CK6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68" s="234">
        <v>5</v>
      </c>
      <c r="CM68" s="234">
        <f>+SUM(Distributivo_trabajo[[#This Row],[Directivo]:[Total Periodos acompañamiento]])</f>
        <v>25</v>
      </c>
      <c r="CN68" s="238"/>
    </row>
    <row r="69" spans="1:92" x14ac:dyDescent="0.3">
      <c r="A69" s="227">
        <v>42</v>
      </c>
      <c r="B69" s="228" t="str">
        <f ca="1">IF(Distributivo_trabajo[[#This Row],[Nro.]]="","",VLOOKUP(Distributivo_trabajo[[#This Row],[Nro.]],'Nómina de personal'!$A:$C,3,0))</f>
        <v xml:space="preserve">MARÍA VERÓNICA  GUILCASO SANGOPANTA </v>
      </c>
      <c r="C69" s="228" t="str">
        <f ca="1">IF(Distributivo_trabajo[[#This Row],[Nro.]]="","",VLOOKUP(Distributivo_trabajo[[#This Row],[Nro.]],'Nómina de personal'!$A:$K,11,0))</f>
        <v>Contrato</v>
      </c>
      <c r="D69" s="228" t="str">
        <f ca="1">IF(Distributivo_trabajo[[#This Row],[Nro.]]="","",VLOOKUP(Distributivo_trabajo[[#This Row],[Nro.]],'Nómina de personal'!$A:$L,12,0))</f>
        <v>Docente</v>
      </c>
      <c r="E69" s="228" t="str">
        <f ca="1">IF(Distributivo_trabajo[[#This Row],[Nro.]]="","",VLOOKUP(Distributivo_trabajo[[#This Row],[Nro.]],'Nómina de personal'!$A:$G,7,0))</f>
        <v>CONTRATO OCACIONAL 2023 DOCENTE  DE EGB 2DO A 7MO</v>
      </c>
      <c r="F69" s="229" t="s">
        <v>400</v>
      </c>
      <c r="G69" s="229" t="s">
        <v>194</v>
      </c>
      <c r="H69" s="229"/>
      <c r="I69" s="230" t="s">
        <v>147</v>
      </c>
      <c r="J69" s="230"/>
      <c r="K69" s="230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>
        <v>3</v>
      </c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2"/>
      <c r="AU69" s="232"/>
      <c r="AV69" s="232"/>
      <c r="AW69" s="232"/>
      <c r="AX69" s="233"/>
      <c r="AY69" s="232"/>
      <c r="AZ69" s="232"/>
      <c r="BA69" s="232"/>
      <c r="BB69" s="232"/>
      <c r="BC69" s="232"/>
      <c r="BD69" s="232"/>
      <c r="BE69" s="232"/>
      <c r="BF69" s="232"/>
      <c r="BG69" s="232"/>
      <c r="BH69" s="232"/>
      <c r="BI69" s="234">
        <f>+SUM(Distributivo_trabajo[[#This Row],[Grupo 3 años A]:[Tercero de BT IEME A]])</f>
        <v>3</v>
      </c>
      <c r="BJ69" s="235"/>
      <c r="BK69" s="235"/>
      <c r="BL69" s="235"/>
      <c r="BM69" s="235"/>
      <c r="BN69" s="235"/>
      <c r="BO69" s="235"/>
      <c r="BP69" s="235"/>
      <c r="BQ69" s="235"/>
      <c r="BR69" s="235"/>
      <c r="BS69" s="235"/>
      <c r="BT69" s="235"/>
      <c r="BU69" s="235"/>
      <c r="BV69" s="236"/>
      <c r="BW69" s="236"/>
      <c r="BX69" s="236"/>
      <c r="BY69" s="236"/>
      <c r="BZ69" s="237">
        <f>+SUM(Distributivo_trabajo[[#This Row],[Grupo 3 años A2]:[BTP]])</f>
        <v>0</v>
      </c>
      <c r="CA69" s="232"/>
      <c r="CB69" s="232"/>
      <c r="CC69" s="232"/>
      <c r="CD69" s="232"/>
      <c r="CE69" s="232"/>
      <c r="CF69" s="232"/>
      <c r="CG69" s="234">
        <f>+SUM(Distributivo_trabajo[[#This Row],[8vo A]:[Tercero de BGU A3]])</f>
        <v>0</v>
      </c>
      <c r="CH69" s="232"/>
      <c r="CI69" s="232"/>
      <c r="CJ69" s="232"/>
      <c r="CK6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69" s="234"/>
      <c r="CM69" s="234">
        <f>+SUM(Distributivo_trabajo[[#This Row],[Directivo]:[Total Periodos acompañamiento]])</f>
        <v>3</v>
      </c>
      <c r="CN69" s="238"/>
    </row>
    <row r="70" spans="1:92" x14ac:dyDescent="0.3">
      <c r="A70" s="227">
        <v>42</v>
      </c>
      <c r="B70" s="228" t="str">
        <f ca="1">IF(Distributivo_trabajo[[#This Row],[Nro.]]="","",VLOOKUP(Distributivo_trabajo[[#This Row],[Nro.]],'Nómina de personal'!$A:$C,3,0))</f>
        <v xml:space="preserve">MARÍA VERÓNICA  GUILCASO SANGOPANTA </v>
      </c>
      <c r="C70" s="228" t="str">
        <f ca="1">IF(Distributivo_trabajo[[#This Row],[Nro.]]="","",VLOOKUP(Distributivo_trabajo[[#This Row],[Nro.]],'Nómina de personal'!$A:$K,11,0))</f>
        <v>Contrato</v>
      </c>
      <c r="D70" s="228" t="str">
        <f ca="1">IF(Distributivo_trabajo[[#This Row],[Nro.]]="","",VLOOKUP(Distributivo_trabajo[[#This Row],[Nro.]],'Nómina de personal'!$A:$L,12,0))</f>
        <v>Docente</v>
      </c>
      <c r="E70" s="228" t="str">
        <f ca="1">IF(Distributivo_trabajo[[#This Row],[Nro.]]="","",VLOOKUP(Distributivo_trabajo[[#This Row],[Nro.]],'Nómina de personal'!$A:$G,7,0))</f>
        <v>CONTRATO OCACIONAL 2023 DOCENTE  DE EGB 2DO A 7MO</v>
      </c>
      <c r="F70" s="229" t="s">
        <v>400</v>
      </c>
      <c r="G70" s="229" t="s">
        <v>194</v>
      </c>
      <c r="H70" s="229"/>
      <c r="I70" s="230" t="s">
        <v>844</v>
      </c>
      <c r="J70" s="230"/>
      <c r="K70" s="230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1"/>
      <c r="AA70" s="231"/>
      <c r="AB70" s="231"/>
      <c r="AC70" s="231"/>
      <c r="AD70" s="231"/>
      <c r="AE70" s="231"/>
      <c r="AF70" s="231"/>
      <c r="AG70" s="231"/>
      <c r="AH70" s="231">
        <v>1</v>
      </c>
      <c r="AI70" s="231"/>
      <c r="AJ70" s="231"/>
      <c r="AK70" s="231"/>
      <c r="AL70" s="231"/>
      <c r="AM70" s="231"/>
      <c r="AN70" s="231"/>
      <c r="AO70" s="231"/>
      <c r="AP70" s="231"/>
      <c r="AQ70" s="231"/>
      <c r="AR70" s="231"/>
      <c r="AS70" s="231"/>
      <c r="AT70" s="232"/>
      <c r="AU70" s="232"/>
      <c r="AV70" s="232"/>
      <c r="AW70" s="232"/>
      <c r="AX70" s="233"/>
      <c r="AY70" s="232"/>
      <c r="AZ70" s="232"/>
      <c r="BA70" s="232"/>
      <c r="BB70" s="232"/>
      <c r="BC70" s="232"/>
      <c r="BD70" s="232"/>
      <c r="BE70" s="232"/>
      <c r="BF70" s="232"/>
      <c r="BG70" s="232"/>
      <c r="BH70" s="232"/>
      <c r="BI70" s="234">
        <f>+SUM(Distributivo_trabajo[[#This Row],[Grupo 3 años A]:[Tercero de BT IEME A]])</f>
        <v>1</v>
      </c>
      <c r="BJ70" s="235"/>
      <c r="BK70" s="235"/>
      <c r="BL70" s="235"/>
      <c r="BM70" s="235"/>
      <c r="BN70" s="235"/>
      <c r="BO70" s="235"/>
      <c r="BP70" s="235"/>
      <c r="BQ70" s="235"/>
      <c r="BR70" s="235"/>
      <c r="BS70" s="235"/>
      <c r="BT70" s="235"/>
      <c r="BU70" s="235"/>
      <c r="BV70" s="236"/>
      <c r="BW70" s="236"/>
      <c r="BX70" s="236"/>
      <c r="BY70" s="236"/>
      <c r="BZ70" s="237">
        <f>+SUM(Distributivo_trabajo[[#This Row],[Grupo 3 años A2]:[BTP]])</f>
        <v>0</v>
      </c>
      <c r="CA70" s="232"/>
      <c r="CB70" s="232"/>
      <c r="CC70" s="232"/>
      <c r="CD70" s="232"/>
      <c r="CE70" s="232"/>
      <c r="CF70" s="232"/>
      <c r="CG70" s="234">
        <f>+SUM(Distributivo_trabajo[[#This Row],[8vo A]:[Tercero de BGU A3]])</f>
        <v>0</v>
      </c>
      <c r="CH70" s="232"/>
      <c r="CI70" s="232"/>
      <c r="CJ70" s="232"/>
      <c r="CK7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70" s="234"/>
      <c r="CM70" s="234">
        <f>+SUM(Distributivo_trabajo[[#This Row],[Directivo]:[Total Periodos acompañamiento]])</f>
        <v>1</v>
      </c>
      <c r="CN70" s="238"/>
    </row>
    <row r="71" spans="1:92" x14ac:dyDescent="0.3">
      <c r="A71" s="227">
        <v>42</v>
      </c>
      <c r="B71" s="228" t="str">
        <f ca="1">IF(Distributivo_trabajo[[#This Row],[Nro.]]="","",VLOOKUP(Distributivo_trabajo[[#This Row],[Nro.]],'Nómina de personal'!$A:$C,3,0))</f>
        <v xml:space="preserve">MARÍA VERÓNICA  GUILCASO SANGOPANTA </v>
      </c>
      <c r="C71" s="228" t="str">
        <f ca="1">IF(Distributivo_trabajo[[#This Row],[Nro.]]="","",VLOOKUP(Distributivo_trabajo[[#This Row],[Nro.]],'Nómina de personal'!$A:$K,11,0))</f>
        <v>Contrato</v>
      </c>
      <c r="D71" s="228" t="str">
        <f ca="1">IF(Distributivo_trabajo[[#This Row],[Nro.]]="","",VLOOKUP(Distributivo_trabajo[[#This Row],[Nro.]],'Nómina de personal'!$A:$L,12,0))</f>
        <v>Docente</v>
      </c>
      <c r="E71" s="228" t="str">
        <f ca="1">IF(Distributivo_trabajo[[#This Row],[Nro.]]="","",VLOOKUP(Distributivo_trabajo[[#This Row],[Nro.]],'Nómina de personal'!$A:$G,7,0))</f>
        <v>CONTRATO OCACIONAL 2023 DOCENTE  DE EGB 2DO A 7MO</v>
      </c>
      <c r="F71" s="229" t="s">
        <v>400</v>
      </c>
      <c r="G71" s="229" t="s">
        <v>194</v>
      </c>
      <c r="H71" s="229"/>
      <c r="I71" s="230" t="s">
        <v>845</v>
      </c>
      <c r="J71" s="230"/>
      <c r="K71" s="230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1"/>
      <c r="AG71" s="231"/>
      <c r="AH71" s="231">
        <v>1</v>
      </c>
      <c r="AI71" s="231"/>
      <c r="AJ71" s="231"/>
      <c r="AK71" s="231"/>
      <c r="AL71" s="231"/>
      <c r="AM71" s="231"/>
      <c r="AN71" s="231"/>
      <c r="AO71" s="231"/>
      <c r="AP71" s="231"/>
      <c r="AQ71" s="231"/>
      <c r="AR71" s="231"/>
      <c r="AS71" s="231"/>
      <c r="AT71" s="232"/>
      <c r="AU71" s="232"/>
      <c r="AV71" s="232"/>
      <c r="AW71" s="232"/>
      <c r="AX71" s="233"/>
      <c r="AY71" s="232"/>
      <c r="AZ71" s="232"/>
      <c r="BA71" s="232"/>
      <c r="BB71" s="232"/>
      <c r="BC71" s="232"/>
      <c r="BD71" s="232"/>
      <c r="BE71" s="232"/>
      <c r="BF71" s="232"/>
      <c r="BG71" s="232"/>
      <c r="BH71" s="232"/>
      <c r="BI71" s="234">
        <f>+SUM(Distributivo_trabajo[[#This Row],[Grupo 3 años A]:[Tercero de BT IEME A]])</f>
        <v>1</v>
      </c>
      <c r="BJ71" s="235"/>
      <c r="BK71" s="235"/>
      <c r="BL71" s="235"/>
      <c r="BM71" s="235"/>
      <c r="BN71" s="235"/>
      <c r="BO71" s="235"/>
      <c r="BP71" s="235"/>
      <c r="BQ71" s="235"/>
      <c r="BR71" s="235"/>
      <c r="BS71" s="235"/>
      <c r="BT71" s="235"/>
      <c r="BU71" s="235"/>
      <c r="BV71" s="236"/>
      <c r="BW71" s="236"/>
      <c r="BX71" s="236"/>
      <c r="BY71" s="236"/>
      <c r="BZ71" s="237">
        <f>+SUM(Distributivo_trabajo[[#This Row],[Grupo 3 años A2]:[BTP]])</f>
        <v>0</v>
      </c>
      <c r="CA71" s="232"/>
      <c r="CB71" s="232"/>
      <c r="CC71" s="232"/>
      <c r="CD71" s="232"/>
      <c r="CE71" s="232"/>
      <c r="CF71" s="232"/>
      <c r="CG71" s="234">
        <f>+SUM(Distributivo_trabajo[[#This Row],[8vo A]:[Tercero de BGU A3]])</f>
        <v>0</v>
      </c>
      <c r="CH71" s="232"/>
      <c r="CI71" s="232"/>
      <c r="CJ71" s="232"/>
      <c r="CK7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71" s="234"/>
      <c r="CM71" s="234">
        <f>+SUM(Distributivo_trabajo[[#This Row],[Directivo]:[Total Periodos acompañamiento]])</f>
        <v>1</v>
      </c>
      <c r="CN71" s="238"/>
    </row>
    <row r="72" spans="1:92" x14ac:dyDescent="0.3">
      <c r="A72" s="227">
        <v>58</v>
      </c>
      <c r="B72" s="228" t="str">
        <f ca="1">IF(Distributivo_trabajo[[#This Row],[Nro.]]="","",VLOOKUP(Distributivo_trabajo[[#This Row],[Nro.]],'Nómina de personal'!$A:$C,3,0))</f>
        <v>SANDRA PAULINA MENA ANALUIZA</v>
      </c>
      <c r="C72" s="228" t="str">
        <f ca="1">IF(Distributivo_trabajo[[#This Row],[Nro.]]="","",VLOOKUP(Distributivo_trabajo[[#This Row],[Nro.]],'Nómina de personal'!$A:$K,11,0))</f>
        <v>Nomb. Provisional</v>
      </c>
      <c r="D72" s="228" t="str">
        <f ca="1">IF(Distributivo_trabajo[[#This Row],[Nro.]]="","",VLOOKUP(Distributivo_trabajo[[#This Row],[Nro.]],'Nómina de personal'!$A:$L,12,0))</f>
        <v>Docente</v>
      </c>
      <c r="E72" s="228" t="str">
        <f ca="1">IF(Distributivo_trabajo[[#This Row],[Nro.]]="","",VLOOKUP(Distributivo_trabajo[[#This Row],[Nro.]],'Nómina de personal'!$A:$G,7,0))</f>
        <v>CONTRATO OCACIONAL 2022 DOCENTE  DE EGB 2DO A 7MO</v>
      </c>
      <c r="F72" s="229" t="s">
        <v>400</v>
      </c>
      <c r="G72" s="229" t="s">
        <v>194</v>
      </c>
      <c r="H72" s="229"/>
      <c r="I72" s="230" t="s">
        <v>265</v>
      </c>
      <c r="J72" s="230"/>
      <c r="K72" s="230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  <c r="AD72" s="231"/>
      <c r="AE72" s="231"/>
      <c r="AF72" s="231"/>
      <c r="AG72" s="231"/>
      <c r="AH72" s="231"/>
      <c r="AI72" s="231">
        <v>20</v>
      </c>
      <c r="AJ72" s="231"/>
      <c r="AK72" s="231"/>
      <c r="AL72" s="231"/>
      <c r="AM72" s="231"/>
      <c r="AN72" s="231"/>
      <c r="AO72" s="231"/>
      <c r="AP72" s="231"/>
      <c r="AQ72" s="231"/>
      <c r="AR72" s="231"/>
      <c r="AS72" s="231"/>
      <c r="AT72" s="232"/>
      <c r="AU72" s="232"/>
      <c r="AV72" s="232"/>
      <c r="AW72" s="232"/>
      <c r="AX72" s="233"/>
      <c r="AY72" s="232"/>
      <c r="AZ72" s="232"/>
      <c r="BA72" s="232"/>
      <c r="BB72" s="232"/>
      <c r="BC72" s="232"/>
      <c r="BD72" s="232"/>
      <c r="BE72" s="232"/>
      <c r="BF72" s="232"/>
      <c r="BG72" s="232"/>
      <c r="BH72" s="232"/>
      <c r="BI72" s="234">
        <f>+SUM(Distributivo_trabajo[[#This Row],[Grupo 3 años A]:[Tercero de BT IEME A]])</f>
        <v>20</v>
      </c>
      <c r="BJ72" s="235"/>
      <c r="BK72" s="235"/>
      <c r="BL72" s="235"/>
      <c r="BM72" s="235"/>
      <c r="BN72" s="235"/>
      <c r="BO72" s="235"/>
      <c r="BP72" s="235"/>
      <c r="BQ72" s="235"/>
      <c r="BR72" s="235"/>
      <c r="BS72" s="235"/>
      <c r="BT72" s="235"/>
      <c r="BU72" s="235"/>
      <c r="BV72" s="236"/>
      <c r="BW72" s="236"/>
      <c r="BX72" s="236"/>
      <c r="BY72" s="236"/>
      <c r="BZ72" s="237">
        <f>+SUM(Distributivo_trabajo[[#This Row],[Grupo 3 años A2]:[BTP]])</f>
        <v>0</v>
      </c>
      <c r="CA72" s="232"/>
      <c r="CB72" s="232"/>
      <c r="CC72" s="232"/>
      <c r="CD72" s="232"/>
      <c r="CE72" s="232"/>
      <c r="CF72" s="232"/>
      <c r="CG72" s="234">
        <f>+SUM(Distributivo_trabajo[[#This Row],[8vo A]:[Tercero de BGU A3]])</f>
        <v>0</v>
      </c>
      <c r="CH72" s="232"/>
      <c r="CI72" s="232"/>
      <c r="CJ72" s="232"/>
      <c r="CK7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72" s="234">
        <v>5</v>
      </c>
      <c r="CM72" s="234">
        <f>+SUM(Distributivo_trabajo[[#This Row],[Directivo]:[Total Periodos acompañamiento]])</f>
        <v>25</v>
      </c>
      <c r="CN72" s="238"/>
    </row>
    <row r="73" spans="1:92" x14ac:dyDescent="0.3">
      <c r="A73" s="227">
        <v>58</v>
      </c>
      <c r="B73" s="228" t="str">
        <f ca="1">IF(Distributivo_trabajo[[#This Row],[Nro.]]="","",VLOOKUP(Distributivo_trabajo[[#This Row],[Nro.]],'Nómina de personal'!$A:$C,3,0))</f>
        <v>SANDRA PAULINA MENA ANALUIZA</v>
      </c>
      <c r="C73" s="228" t="str">
        <f ca="1">IF(Distributivo_trabajo[[#This Row],[Nro.]]="","",VLOOKUP(Distributivo_trabajo[[#This Row],[Nro.]],'Nómina de personal'!$A:$K,11,0))</f>
        <v>Nomb. Provisional</v>
      </c>
      <c r="D73" s="228" t="str">
        <f ca="1">IF(Distributivo_trabajo[[#This Row],[Nro.]]="","",VLOOKUP(Distributivo_trabajo[[#This Row],[Nro.]],'Nómina de personal'!$A:$L,12,0))</f>
        <v>Docente</v>
      </c>
      <c r="E73" s="228" t="str">
        <f ca="1">IF(Distributivo_trabajo[[#This Row],[Nro.]]="","",VLOOKUP(Distributivo_trabajo[[#This Row],[Nro.]],'Nómina de personal'!$A:$G,7,0))</f>
        <v>CONTRATO OCACIONAL 2022 DOCENTE  DE EGB 2DO A 7MO</v>
      </c>
      <c r="F73" s="229" t="s">
        <v>400</v>
      </c>
      <c r="G73" s="229" t="s">
        <v>194</v>
      </c>
      <c r="H73" s="229"/>
      <c r="I73" s="230" t="s">
        <v>147</v>
      </c>
      <c r="J73" s="230"/>
      <c r="K73" s="230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  <c r="AD73" s="231"/>
      <c r="AE73" s="231"/>
      <c r="AF73" s="231"/>
      <c r="AG73" s="231"/>
      <c r="AH73" s="231"/>
      <c r="AI73" s="231">
        <v>3</v>
      </c>
      <c r="AJ73" s="231"/>
      <c r="AK73" s="231"/>
      <c r="AL73" s="231"/>
      <c r="AM73" s="231"/>
      <c r="AN73" s="231"/>
      <c r="AO73" s="231"/>
      <c r="AP73" s="231"/>
      <c r="AQ73" s="231"/>
      <c r="AR73" s="231"/>
      <c r="AS73" s="231"/>
      <c r="AT73" s="232"/>
      <c r="AU73" s="232"/>
      <c r="AV73" s="232"/>
      <c r="AW73" s="232"/>
      <c r="AX73" s="233"/>
      <c r="AY73" s="232"/>
      <c r="AZ73" s="232"/>
      <c r="BA73" s="232"/>
      <c r="BB73" s="232"/>
      <c r="BC73" s="232"/>
      <c r="BD73" s="232"/>
      <c r="BE73" s="232"/>
      <c r="BF73" s="232"/>
      <c r="BG73" s="232"/>
      <c r="BH73" s="232"/>
      <c r="BI73" s="234">
        <f>+SUM(Distributivo_trabajo[[#This Row],[Grupo 3 años A]:[Tercero de BT IEME A]])</f>
        <v>3</v>
      </c>
      <c r="BJ73" s="235"/>
      <c r="BK73" s="235"/>
      <c r="BL73" s="235"/>
      <c r="BM73" s="235"/>
      <c r="BN73" s="235"/>
      <c r="BO73" s="235"/>
      <c r="BP73" s="235"/>
      <c r="BQ73" s="235"/>
      <c r="BR73" s="235"/>
      <c r="BS73" s="235"/>
      <c r="BT73" s="235"/>
      <c r="BU73" s="235"/>
      <c r="BV73" s="236"/>
      <c r="BW73" s="236"/>
      <c r="BX73" s="236"/>
      <c r="BY73" s="236"/>
      <c r="BZ73" s="237">
        <f>+SUM(Distributivo_trabajo[[#This Row],[Grupo 3 años A2]:[BTP]])</f>
        <v>0</v>
      </c>
      <c r="CA73" s="232"/>
      <c r="CB73" s="232"/>
      <c r="CC73" s="232"/>
      <c r="CD73" s="232"/>
      <c r="CE73" s="232"/>
      <c r="CF73" s="232"/>
      <c r="CG73" s="234">
        <f>+SUM(Distributivo_trabajo[[#This Row],[8vo A]:[Tercero de BGU A3]])</f>
        <v>0</v>
      </c>
      <c r="CH73" s="232"/>
      <c r="CI73" s="232"/>
      <c r="CJ73" s="232"/>
      <c r="CK7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73" s="234"/>
      <c r="CM73" s="234">
        <f>+SUM(Distributivo_trabajo[[#This Row],[Directivo]:[Total Periodos acompañamiento]])</f>
        <v>3</v>
      </c>
      <c r="CN73" s="238"/>
    </row>
    <row r="74" spans="1:92" x14ac:dyDescent="0.3">
      <c r="A74" s="227">
        <v>58</v>
      </c>
      <c r="B74" s="228" t="str">
        <f ca="1">IF(Distributivo_trabajo[[#This Row],[Nro.]]="","",VLOOKUP(Distributivo_trabajo[[#This Row],[Nro.]],'Nómina de personal'!$A:$C,3,0))</f>
        <v>SANDRA PAULINA MENA ANALUIZA</v>
      </c>
      <c r="C74" s="228" t="str">
        <f ca="1">IF(Distributivo_trabajo[[#This Row],[Nro.]]="","",VLOOKUP(Distributivo_trabajo[[#This Row],[Nro.]],'Nómina de personal'!$A:$K,11,0))</f>
        <v>Nomb. Provisional</v>
      </c>
      <c r="D74" s="228" t="str">
        <f ca="1">IF(Distributivo_trabajo[[#This Row],[Nro.]]="","",VLOOKUP(Distributivo_trabajo[[#This Row],[Nro.]],'Nómina de personal'!$A:$L,12,0))</f>
        <v>Docente</v>
      </c>
      <c r="E74" s="228" t="str">
        <f ca="1">IF(Distributivo_trabajo[[#This Row],[Nro.]]="","",VLOOKUP(Distributivo_trabajo[[#This Row],[Nro.]],'Nómina de personal'!$A:$G,7,0))</f>
        <v>CONTRATO OCACIONAL 2022 DOCENTE  DE EGB 2DO A 7MO</v>
      </c>
      <c r="F74" s="229" t="s">
        <v>400</v>
      </c>
      <c r="G74" s="229" t="s">
        <v>194</v>
      </c>
      <c r="H74" s="229"/>
      <c r="I74" s="230" t="s">
        <v>844</v>
      </c>
      <c r="J74" s="230"/>
      <c r="K74" s="230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  <c r="AD74" s="231"/>
      <c r="AE74" s="231"/>
      <c r="AF74" s="231"/>
      <c r="AG74" s="231"/>
      <c r="AH74" s="231"/>
      <c r="AI74" s="231">
        <v>1</v>
      </c>
      <c r="AJ74" s="231"/>
      <c r="AK74" s="231"/>
      <c r="AL74" s="231"/>
      <c r="AM74" s="231"/>
      <c r="AN74" s="231"/>
      <c r="AO74" s="231"/>
      <c r="AP74" s="231"/>
      <c r="AQ74" s="231"/>
      <c r="AR74" s="231"/>
      <c r="AS74" s="231"/>
      <c r="AT74" s="232"/>
      <c r="AU74" s="232"/>
      <c r="AV74" s="232"/>
      <c r="AW74" s="232"/>
      <c r="AX74" s="233"/>
      <c r="AY74" s="232"/>
      <c r="AZ74" s="232"/>
      <c r="BA74" s="232"/>
      <c r="BB74" s="232"/>
      <c r="BC74" s="232"/>
      <c r="BD74" s="232"/>
      <c r="BE74" s="232"/>
      <c r="BF74" s="232"/>
      <c r="BG74" s="232"/>
      <c r="BH74" s="232"/>
      <c r="BI74" s="234">
        <f>+SUM(Distributivo_trabajo[[#This Row],[Grupo 3 años A]:[Tercero de BT IEME A]])</f>
        <v>1</v>
      </c>
      <c r="BJ74" s="235"/>
      <c r="BK74" s="235"/>
      <c r="BL74" s="235"/>
      <c r="BM74" s="235"/>
      <c r="BN74" s="235"/>
      <c r="BO74" s="235"/>
      <c r="BP74" s="235"/>
      <c r="BQ74" s="235"/>
      <c r="BR74" s="235"/>
      <c r="BS74" s="235"/>
      <c r="BT74" s="235"/>
      <c r="BU74" s="235"/>
      <c r="BV74" s="236"/>
      <c r="BW74" s="236"/>
      <c r="BX74" s="236"/>
      <c r="BY74" s="236"/>
      <c r="BZ74" s="237">
        <f>+SUM(Distributivo_trabajo[[#This Row],[Grupo 3 años A2]:[BTP]])</f>
        <v>0</v>
      </c>
      <c r="CA74" s="232"/>
      <c r="CB74" s="232"/>
      <c r="CC74" s="232"/>
      <c r="CD74" s="232"/>
      <c r="CE74" s="232"/>
      <c r="CF74" s="232"/>
      <c r="CG74" s="234">
        <f>+SUM(Distributivo_trabajo[[#This Row],[8vo A]:[Tercero de BGU A3]])</f>
        <v>0</v>
      </c>
      <c r="CH74" s="232"/>
      <c r="CI74" s="232"/>
      <c r="CJ74" s="232"/>
      <c r="CK7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74" s="234"/>
      <c r="CM74" s="234">
        <f>+SUM(Distributivo_trabajo[[#This Row],[Directivo]:[Total Periodos acompañamiento]])</f>
        <v>1</v>
      </c>
      <c r="CN74" s="238"/>
    </row>
    <row r="75" spans="1:92" x14ac:dyDescent="0.3">
      <c r="A75" s="227">
        <v>58</v>
      </c>
      <c r="B75" s="228" t="str">
        <f ca="1">IF(Distributivo_trabajo[[#This Row],[Nro.]]="","",VLOOKUP(Distributivo_trabajo[[#This Row],[Nro.]],'Nómina de personal'!$A:$C,3,0))</f>
        <v>SANDRA PAULINA MENA ANALUIZA</v>
      </c>
      <c r="C75" s="228" t="str">
        <f ca="1">IF(Distributivo_trabajo[[#This Row],[Nro.]]="","",VLOOKUP(Distributivo_trabajo[[#This Row],[Nro.]],'Nómina de personal'!$A:$K,11,0))</f>
        <v>Nomb. Provisional</v>
      </c>
      <c r="D75" s="228" t="str">
        <f ca="1">IF(Distributivo_trabajo[[#This Row],[Nro.]]="","",VLOOKUP(Distributivo_trabajo[[#This Row],[Nro.]],'Nómina de personal'!$A:$L,12,0))</f>
        <v>Docente</v>
      </c>
      <c r="E75" s="228" t="str">
        <f ca="1">IF(Distributivo_trabajo[[#This Row],[Nro.]]="","",VLOOKUP(Distributivo_trabajo[[#This Row],[Nro.]],'Nómina de personal'!$A:$G,7,0))</f>
        <v>CONTRATO OCACIONAL 2022 DOCENTE  DE EGB 2DO A 7MO</v>
      </c>
      <c r="F75" s="229" t="s">
        <v>400</v>
      </c>
      <c r="G75" s="229" t="s">
        <v>194</v>
      </c>
      <c r="H75" s="229"/>
      <c r="I75" s="230" t="s">
        <v>845</v>
      </c>
      <c r="J75" s="230"/>
      <c r="K75" s="230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1"/>
      <c r="AG75" s="231"/>
      <c r="AH75" s="231"/>
      <c r="AI75" s="231">
        <v>1</v>
      </c>
      <c r="AJ75" s="231"/>
      <c r="AK75" s="231"/>
      <c r="AL75" s="231"/>
      <c r="AM75" s="231"/>
      <c r="AN75" s="231"/>
      <c r="AO75" s="231"/>
      <c r="AP75" s="231"/>
      <c r="AQ75" s="231"/>
      <c r="AR75" s="231"/>
      <c r="AS75" s="231"/>
      <c r="AT75" s="232"/>
      <c r="AU75" s="232"/>
      <c r="AV75" s="232"/>
      <c r="AW75" s="232"/>
      <c r="AX75" s="233"/>
      <c r="AY75" s="232"/>
      <c r="AZ75" s="232"/>
      <c r="BA75" s="232"/>
      <c r="BB75" s="232"/>
      <c r="BC75" s="232"/>
      <c r="BD75" s="232"/>
      <c r="BE75" s="232"/>
      <c r="BF75" s="232"/>
      <c r="BG75" s="232"/>
      <c r="BH75" s="232"/>
      <c r="BI75" s="234">
        <f>+SUM(Distributivo_trabajo[[#This Row],[Grupo 3 años A]:[Tercero de BT IEME A]])</f>
        <v>1</v>
      </c>
      <c r="BJ75" s="235"/>
      <c r="BK75" s="235"/>
      <c r="BL75" s="235"/>
      <c r="BM75" s="235"/>
      <c r="BN75" s="235"/>
      <c r="BO75" s="235"/>
      <c r="BP75" s="235"/>
      <c r="BQ75" s="235"/>
      <c r="BR75" s="235"/>
      <c r="BS75" s="235"/>
      <c r="BT75" s="235"/>
      <c r="BU75" s="235"/>
      <c r="BV75" s="236"/>
      <c r="BW75" s="236"/>
      <c r="BX75" s="236"/>
      <c r="BY75" s="236"/>
      <c r="BZ75" s="237">
        <f>+SUM(Distributivo_trabajo[[#This Row],[Grupo 3 años A2]:[BTP]])</f>
        <v>0</v>
      </c>
      <c r="CA75" s="232"/>
      <c r="CB75" s="232"/>
      <c r="CC75" s="232"/>
      <c r="CD75" s="232"/>
      <c r="CE75" s="232"/>
      <c r="CF75" s="232"/>
      <c r="CG75" s="234">
        <f>+SUM(Distributivo_trabajo[[#This Row],[8vo A]:[Tercero de BGU A3]])</f>
        <v>0</v>
      </c>
      <c r="CH75" s="232"/>
      <c r="CI75" s="232"/>
      <c r="CJ75" s="232"/>
      <c r="CK7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75" s="234"/>
      <c r="CM75" s="234">
        <f>+SUM(Distributivo_trabajo[[#This Row],[Directivo]:[Total Periodos acompañamiento]])</f>
        <v>1</v>
      </c>
      <c r="CN75" s="238"/>
    </row>
    <row r="76" spans="1:92" x14ac:dyDescent="0.3">
      <c r="A76" s="227">
        <v>1</v>
      </c>
      <c r="B76" s="228" t="str">
        <f ca="1">IF(Distributivo_trabajo[[#This Row],[Nro.]]="","",VLOOKUP(Distributivo_trabajo[[#This Row],[Nro.]],'Nómina de personal'!$A:$C,3,0))</f>
        <v xml:space="preserve">AIDA MARINA  CAÑAR CHASI </v>
      </c>
      <c r="C76" s="228" t="str">
        <f ca="1">IF(Distributivo_trabajo[[#This Row],[Nro.]]="","",VLOOKUP(Distributivo_trabajo[[#This Row],[Nro.]],'Nómina de personal'!$A:$K,11,0))</f>
        <v>Nomb. Definitivo</v>
      </c>
      <c r="D76" s="228" t="str">
        <f ca="1">IF(Distributivo_trabajo[[#This Row],[Nro.]]="","",VLOOKUP(Distributivo_trabajo[[#This Row],[Nro.]],'Nómina de personal'!$A:$L,12,0))</f>
        <v>Docente</v>
      </c>
      <c r="E76" s="228" t="str">
        <f ca="1">IF(Distributivo_trabajo[[#This Row],[Nro.]]="","",VLOOKUP(Distributivo_trabajo[[#This Row],[Nro.]],'Nómina de personal'!$A:$G,7,0))</f>
        <v>GANADOR DE QSM 7 DOCENTE DE EGB 2DO A 7MO</v>
      </c>
      <c r="F76" s="229" t="s">
        <v>400</v>
      </c>
      <c r="G76" s="229" t="s">
        <v>194</v>
      </c>
      <c r="H76" s="229"/>
      <c r="I76" s="230" t="s">
        <v>265</v>
      </c>
      <c r="J76" s="230"/>
      <c r="K76" s="230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  <c r="AA76" s="231"/>
      <c r="AB76" s="231"/>
      <c r="AC76" s="231"/>
      <c r="AD76" s="231"/>
      <c r="AE76" s="231"/>
      <c r="AF76" s="231"/>
      <c r="AG76" s="231"/>
      <c r="AH76" s="231"/>
      <c r="AI76" s="231"/>
      <c r="AJ76" s="231">
        <v>20</v>
      </c>
      <c r="AK76" s="231"/>
      <c r="AL76" s="231"/>
      <c r="AM76" s="231"/>
      <c r="AN76" s="231"/>
      <c r="AO76" s="231"/>
      <c r="AP76" s="231"/>
      <c r="AQ76" s="231"/>
      <c r="AR76" s="231"/>
      <c r="AS76" s="231"/>
      <c r="AT76" s="232"/>
      <c r="AU76" s="232"/>
      <c r="AV76" s="232"/>
      <c r="AW76" s="232"/>
      <c r="AX76" s="233"/>
      <c r="AY76" s="232"/>
      <c r="AZ76" s="232"/>
      <c r="BA76" s="232"/>
      <c r="BB76" s="232"/>
      <c r="BC76" s="232"/>
      <c r="BD76" s="232"/>
      <c r="BE76" s="232"/>
      <c r="BF76" s="232"/>
      <c r="BG76" s="232"/>
      <c r="BH76" s="232"/>
      <c r="BI76" s="234">
        <f>+SUM(Distributivo_trabajo[[#This Row],[Grupo 3 años A]:[Tercero de BT IEME A]])</f>
        <v>20</v>
      </c>
      <c r="BJ76" s="235"/>
      <c r="BK76" s="235"/>
      <c r="BL76" s="235"/>
      <c r="BM76" s="235"/>
      <c r="BN76" s="235"/>
      <c r="BO76" s="235"/>
      <c r="BP76" s="235"/>
      <c r="BQ76" s="235"/>
      <c r="BR76" s="235"/>
      <c r="BS76" s="235"/>
      <c r="BT76" s="235"/>
      <c r="BU76" s="235"/>
      <c r="BV76" s="236"/>
      <c r="BW76" s="236"/>
      <c r="BX76" s="236"/>
      <c r="BY76" s="236"/>
      <c r="BZ76" s="237">
        <f>+SUM(Distributivo_trabajo[[#This Row],[Grupo 3 años A2]:[BTP]])</f>
        <v>0</v>
      </c>
      <c r="CA76" s="232"/>
      <c r="CB76" s="232"/>
      <c r="CC76" s="232"/>
      <c r="CD76" s="232"/>
      <c r="CE76" s="232"/>
      <c r="CF76" s="232"/>
      <c r="CG76" s="234">
        <f>+SUM(Distributivo_trabajo[[#This Row],[8vo A]:[Tercero de BGU A3]])</f>
        <v>0</v>
      </c>
      <c r="CH76" s="232"/>
      <c r="CI76" s="232"/>
      <c r="CJ76" s="232"/>
      <c r="CK7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76" s="234">
        <v>5</v>
      </c>
      <c r="CM76" s="234">
        <f>+SUM(Distributivo_trabajo[[#This Row],[Directivo]:[Total Periodos acompañamiento]])</f>
        <v>25</v>
      </c>
      <c r="CN76" s="238"/>
    </row>
    <row r="77" spans="1:92" x14ac:dyDescent="0.3">
      <c r="A77" s="227">
        <v>1</v>
      </c>
      <c r="B77" s="228" t="str">
        <f ca="1">IF(Distributivo_trabajo[[#This Row],[Nro.]]="","",VLOOKUP(Distributivo_trabajo[[#This Row],[Nro.]],'Nómina de personal'!$A:$C,3,0))</f>
        <v xml:space="preserve">AIDA MARINA  CAÑAR CHASI </v>
      </c>
      <c r="C77" s="228" t="str">
        <f ca="1">IF(Distributivo_trabajo[[#This Row],[Nro.]]="","",VLOOKUP(Distributivo_trabajo[[#This Row],[Nro.]],'Nómina de personal'!$A:$K,11,0))</f>
        <v>Nomb. Definitivo</v>
      </c>
      <c r="D77" s="228" t="str">
        <f ca="1">IF(Distributivo_trabajo[[#This Row],[Nro.]]="","",VLOOKUP(Distributivo_trabajo[[#This Row],[Nro.]],'Nómina de personal'!$A:$L,12,0))</f>
        <v>Docente</v>
      </c>
      <c r="E77" s="228" t="str">
        <f ca="1">IF(Distributivo_trabajo[[#This Row],[Nro.]]="","",VLOOKUP(Distributivo_trabajo[[#This Row],[Nro.]],'Nómina de personal'!$A:$G,7,0))</f>
        <v>GANADOR DE QSM 7 DOCENTE DE EGB 2DO A 7MO</v>
      </c>
      <c r="F77" s="229" t="s">
        <v>400</v>
      </c>
      <c r="G77" s="229" t="s">
        <v>194</v>
      </c>
      <c r="H77" s="229"/>
      <c r="I77" s="230" t="s">
        <v>147</v>
      </c>
      <c r="J77" s="230"/>
      <c r="K77" s="230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1"/>
      <c r="AG77" s="231"/>
      <c r="AH77" s="231"/>
      <c r="AI77" s="231"/>
      <c r="AJ77" s="231">
        <v>3</v>
      </c>
      <c r="AK77" s="231"/>
      <c r="AL77" s="231"/>
      <c r="AM77" s="231"/>
      <c r="AN77" s="231"/>
      <c r="AO77" s="231"/>
      <c r="AP77" s="231"/>
      <c r="AQ77" s="231"/>
      <c r="AR77" s="231"/>
      <c r="AS77" s="231"/>
      <c r="AT77" s="232"/>
      <c r="AU77" s="232"/>
      <c r="AV77" s="232"/>
      <c r="AW77" s="232"/>
      <c r="AX77" s="233"/>
      <c r="AY77" s="232"/>
      <c r="AZ77" s="232"/>
      <c r="BA77" s="232"/>
      <c r="BB77" s="232"/>
      <c r="BC77" s="232"/>
      <c r="BD77" s="232"/>
      <c r="BE77" s="232"/>
      <c r="BF77" s="232"/>
      <c r="BG77" s="232"/>
      <c r="BH77" s="232"/>
      <c r="BI77" s="234">
        <f>+SUM(Distributivo_trabajo[[#This Row],[Grupo 3 años A]:[Tercero de BT IEME A]])</f>
        <v>3</v>
      </c>
      <c r="BJ77" s="235"/>
      <c r="BK77" s="235"/>
      <c r="BL77" s="235"/>
      <c r="BM77" s="235"/>
      <c r="BN77" s="235"/>
      <c r="BO77" s="235"/>
      <c r="BP77" s="235"/>
      <c r="BQ77" s="235"/>
      <c r="BR77" s="235"/>
      <c r="BS77" s="235"/>
      <c r="BT77" s="235"/>
      <c r="BU77" s="235"/>
      <c r="BV77" s="236"/>
      <c r="BW77" s="236"/>
      <c r="BX77" s="236"/>
      <c r="BY77" s="236"/>
      <c r="BZ77" s="237">
        <f>+SUM(Distributivo_trabajo[[#This Row],[Grupo 3 años A2]:[BTP]])</f>
        <v>0</v>
      </c>
      <c r="CA77" s="232"/>
      <c r="CB77" s="232"/>
      <c r="CC77" s="232"/>
      <c r="CD77" s="232"/>
      <c r="CE77" s="232"/>
      <c r="CF77" s="232"/>
      <c r="CG77" s="234">
        <f>+SUM(Distributivo_trabajo[[#This Row],[8vo A]:[Tercero de BGU A3]])</f>
        <v>0</v>
      </c>
      <c r="CH77" s="232"/>
      <c r="CI77" s="232"/>
      <c r="CJ77" s="232"/>
      <c r="CK7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77" s="234"/>
      <c r="CM77" s="234">
        <f>+SUM(Distributivo_trabajo[[#This Row],[Directivo]:[Total Periodos acompañamiento]])</f>
        <v>3</v>
      </c>
      <c r="CN77" s="238"/>
    </row>
    <row r="78" spans="1:92" x14ac:dyDescent="0.3">
      <c r="A78" s="227">
        <v>1</v>
      </c>
      <c r="B78" s="228" t="str">
        <f ca="1">IF(Distributivo_trabajo[[#This Row],[Nro.]]="","",VLOOKUP(Distributivo_trabajo[[#This Row],[Nro.]],'Nómina de personal'!$A:$C,3,0))</f>
        <v xml:space="preserve">AIDA MARINA  CAÑAR CHASI </v>
      </c>
      <c r="C78" s="228" t="str">
        <f ca="1">IF(Distributivo_trabajo[[#This Row],[Nro.]]="","",VLOOKUP(Distributivo_trabajo[[#This Row],[Nro.]],'Nómina de personal'!$A:$K,11,0))</f>
        <v>Nomb. Definitivo</v>
      </c>
      <c r="D78" s="228" t="str">
        <f ca="1">IF(Distributivo_trabajo[[#This Row],[Nro.]]="","",VLOOKUP(Distributivo_trabajo[[#This Row],[Nro.]],'Nómina de personal'!$A:$L,12,0))</f>
        <v>Docente</v>
      </c>
      <c r="E78" s="228" t="str">
        <f ca="1">IF(Distributivo_trabajo[[#This Row],[Nro.]]="","",VLOOKUP(Distributivo_trabajo[[#This Row],[Nro.]],'Nómina de personal'!$A:$G,7,0))</f>
        <v>GANADOR DE QSM 7 DOCENTE DE EGB 2DO A 7MO</v>
      </c>
      <c r="F78" s="229" t="s">
        <v>400</v>
      </c>
      <c r="G78" s="229" t="s">
        <v>194</v>
      </c>
      <c r="H78" s="229"/>
      <c r="I78" s="230" t="s">
        <v>844</v>
      </c>
      <c r="J78" s="230"/>
      <c r="K78" s="230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1"/>
      <c r="AG78" s="231"/>
      <c r="AH78" s="231"/>
      <c r="AI78" s="231"/>
      <c r="AJ78" s="231">
        <v>1</v>
      </c>
      <c r="AK78" s="231"/>
      <c r="AL78" s="231"/>
      <c r="AM78" s="231"/>
      <c r="AN78" s="231"/>
      <c r="AO78" s="231"/>
      <c r="AP78" s="231"/>
      <c r="AQ78" s="231"/>
      <c r="AR78" s="231"/>
      <c r="AS78" s="231"/>
      <c r="AT78" s="232"/>
      <c r="AU78" s="232"/>
      <c r="AV78" s="232"/>
      <c r="AW78" s="232"/>
      <c r="AX78" s="233"/>
      <c r="AY78" s="232"/>
      <c r="AZ78" s="232"/>
      <c r="BA78" s="232"/>
      <c r="BB78" s="232"/>
      <c r="BC78" s="232"/>
      <c r="BD78" s="232"/>
      <c r="BE78" s="232"/>
      <c r="BF78" s="232"/>
      <c r="BG78" s="232"/>
      <c r="BH78" s="232"/>
      <c r="BI78" s="234">
        <f>+SUM(Distributivo_trabajo[[#This Row],[Grupo 3 años A]:[Tercero de BT IEME A]])</f>
        <v>1</v>
      </c>
      <c r="BJ78" s="235"/>
      <c r="BK78" s="235"/>
      <c r="BL78" s="235"/>
      <c r="BM78" s="235"/>
      <c r="BN78" s="235"/>
      <c r="BO78" s="235"/>
      <c r="BP78" s="235"/>
      <c r="BQ78" s="235"/>
      <c r="BR78" s="235"/>
      <c r="BS78" s="235"/>
      <c r="BT78" s="235"/>
      <c r="BU78" s="235"/>
      <c r="BV78" s="236"/>
      <c r="BW78" s="236"/>
      <c r="BX78" s="236"/>
      <c r="BY78" s="236"/>
      <c r="BZ78" s="237">
        <f>+SUM(Distributivo_trabajo[[#This Row],[Grupo 3 años A2]:[BTP]])</f>
        <v>0</v>
      </c>
      <c r="CA78" s="232"/>
      <c r="CB78" s="232"/>
      <c r="CC78" s="232"/>
      <c r="CD78" s="232"/>
      <c r="CE78" s="232"/>
      <c r="CF78" s="232"/>
      <c r="CG78" s="234">
        <f>+SUM(Distributivo_trabajo[[#This Row],[8vo A]:[Tercero de BGU A3]])</f>
        <v>0</v>
      </c>
      <c r="CH78" s="232"/>
      <c r="CI78" s="232"/>
      <c r="CJ78" s="232"/>
      <c r="CK7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78" s="234"/>
      <c r="CM78" s="234">
        <f>+SUM(Distributivo_trabajo[[#This Row],[Directivo]:[Total Periodos acompañamiento]])</f>
        <v>1</v>
      </c>
      <c r="CN78" s="238"/>
    </row>
    <row r="79" spans="1:92" x14ac:dyDescent="0.3">
      <c r="A79" s="227">
        <v>1</v>
      </c>
      <c r="B79" s="228" t="str">
        <f ca="1">IF(Distributivo_trabajo[[#This Row],[Nro.]]="","",VLOOKUP(Distributivo_trabajo[[#This Row],[Nro.]],'Nómina de personal'!$A:$C,3,0))</f>
        <v xml:space="preserve">AIDA MARINA  CAÑAR CHASI </v>
      </c>
      <c r="C79" s="228" t="str">
        <f ca="1">IF(Distributivo_trabajo[[#This Row],[Nro.]]="","",VLOOKUP(Distributivo_trabajo[[#This Row],[Nro.]],'Nómina de personal'!$A:$K,11,0))</f>
        <v>Nomb. Definitivo</v>
      </c>
      <c r="D79" s="228" t="str">
        <f ca="1">IF(Distributivo_trabajo[[#This Row],[Nro.]]="","",VLOOKUP(Distributivo_trabajo[[#This Row],[Nro.]],'Nómina de personal'!$A:$L,12,0))</f>
        <v>Docente</v>
      </c>
      <c r="E79" s="228" t="str">
        <f ca="1">IF(Distributivo_trabajo[[#This Row],[Nro.]]="","",VLOOKUP(Distributivo_trabajo[[#This Row],[Nro.]],'Nómina de personal'!$A:$G,7,0))</f>
        <v>GANADOR DE QSM 7 DOCENTE DE EGB 2DO A 7MO</v>
      </c>
      <c r="F79" s="229" t="s">
        <v>400</v>
      </c>
      <c r="G79" s="229" t="s">
        <v>194</v>
      </c>
      <c r="H79" s="229"/>
      <c r="I79" s="230" t="s">
        <v>845</v>
      </c>
      <c r="J79" s="230"/>
      <c r="K79" s="230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>
        <v>1</v>
      </c>
      <c r="AK79" s="231"/>
      <c r="AL79" s="231"/>
      <c r="AM79" s="231"/>
      <c r="AN79" s="231"/>
      <c r="AO79" s="231"/>
      <c r="AP79" s="231"/>
      <c r="AQ79" s="231"/>
      <c r="AR79" s="231"/>
      <c r="AS79" s="231"/>
      <c r="AT79" s="232"/>
      <c r="AU79" s="232"/>
      <c r="AV79" s="232"/>
      <c r="AW79" s="232"/>
      <c r="AX79" s="233"/>
      <c r="AY79" s="232"/>
      <c r="AZ79" s="232"/>
      <c r="BA79" s="232"/>
      <c r="BB79" s="232"/>
      <c r="BC79" s="232"/>
      <c r="BD79" s="232"/>
      <c r="BE79" s="232"/>
      <c r="BF79" s="232"/>
      <c r="BG79" s="232"/>
      <c r="BH79" s="232"/>
      <c r="BI79" s="234">
        <f>+SUM(Distributivo_trabajo[[#This Row],[Grupo 3 años A]:[Tercero de BT IEME A]])</f>
        <v>1</v>
      </c>
      <c r="BJ79" s="235"/>
      <c r="BK79" s="235"/>
      <c r="BL79" s="235"/>
      <c r="BM79" s="235"/>
      <c r="BN79" s="235"/>
      <c r="BO79" s="235"/>
      <c r="BP79" s="235"/>
      <c r="BQ79" s="235"/>
      <c r="BR79" s="235"/>
      <c r="BS79" s="235"/>
      <c r="BT79" s="235"/>
      <c r="BU79" s="235"/>
      <c r="BV79" s="236"/>
      <c r="BW79" s="236"/>
      <c r="BX79" s="236"/>
      <c r="BY79" s="236"/>
      <c r="BZ79" s="237">
        <f>+SUM(Distributivo_trabajo[[#This Row],[Grupo 3 años A2]:[BTP]])</f>
        <v>0</v>
      </c>
      <c r="CA79" s="232"/>
      <c r="CB79" s="232"/>
      <c r="CC79" s="232"/>
      <c r="CD79" s="232"/>
      <c r="CE79" s="232"/>
      <c r="CF79" s="232"/>
      <c r="CG79" s="234">
        <f>+SUM(Distributivo_trabajo[[#This Row],[8vo A]:[Tercero de BGU A3]])</f>
        <v>0</v>
      </c>
      <c r="CH79" s="232"/>
      <c r="CI79" s="232"/>
      <c r="CJ79" s="232"/>
      <c r="CK7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79" s="234"/>
      <c r="CM79" s="234">
        <f>+SUM(Distributivo_trabajo[[#This Row],[Directivo]:[Total Periodos acompañamiento]])</f>
        <v>1</v>
      </c>
      <c r="CN79" s="238"/>
    </row>
    <row r="80" spans="1:92" x14ac:dyDescent="0.3">
      <c r="A80" s="227">
        <v>60</v>
      </c>
      <c r="B80" s="228" t="str">
        <f ca="1">IF(Distributivo_trabajo[[#This Row],[Nro.]]="","",VLOOKUP(Distributivo_trabajo[[#This Row],[Nro.]],'Nómina de personal'!$A:$C,3,0))</f>
        <v xml:space="preserve">SARA CLEMENCIA MOYA  MOYA   </v>
      </c>
      <c r="C80" s="228" t="str">
        <f ca="1">IF(Distributivo_trabajo[[#This Row],[Nro.]]="","",VLOOKUP(Distributivo_trabajo[[#This Row],[Nro.]],'Nómina de personal'!$A:$K,11,0))</f>
        <v>Nomb. Definitivo</v>
      </c>
      <c r="D80" s="228" t="str">
        <f ca="1">IF(Distributivo_trabajo[[#This Row],[Nro.]]="","",VLOOKUP(Distributivo_trabajo[[#This Row],[Nro.]],'Nómina de personal'!$A:$L,12,0))</f>
        <v>Docente</v>
      </c>
      <c r="E80" s="228" t="str">
        <f ca="1">IF(Distributivo_trabajo[[#This Row],[Nro.]]="","",VLOOKUP(Distributivo_trabajo[[#This Row],[Nro.]],'Nómina de personal'!$A:$G,7,0))</f>
        <v>GANADOR DE QSM 6 DOCENTE DE EGB 2DO A 7MO</v>
      </c>
      <c r="F80" s="229" t="s">
        <v>400</v>
      </c>
      <c r="G80" s="229" t="s">
        <v>194</v>
      </c>
      <c r="H80" s="229"/>
      <c r="I80" s="230" t="s">
        <v>265</v>
      </c>
      <c r="J80" s="230"/>
      <c r="K80" s="230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>
        <v>20</v>
      </c>
      <c r="AL80" s="231"/>
      <c r="AM80" s="231"/>
      <c r="AN80" s="231"/>
      <c r="AO80" s="231"/>
      <c r="AP80" s="231"/>
      <c r="AQ80" s="231"/>
      <c r="AR80" s="231"/>
      <c r="AS80" s="231"/>
      <c r="AT80" s="232"/>
      <c r="AU80" s="232"/>
      <c r="AV80" s="232"/>
      <c r="AW80" s="232"/>
      <c r="AX80" s="233"/>
      <c r="AY80" s="232"/>
      <c r="AZ80" s="232"/>
      <c r="BA80" s="232"/>
      <c r="BB80" s="232"/>
      <c r="BC80" s="232"/>
      <c r="BD80" s="232"/>
      <c r="BE80" s="232"/>
      <c r="BF80" s="232"/>
      <c r="BG80" s="232"/>
      <c r="BH80" s="232"/>
      <c r="BI80" s="234">
        <f>+SUM(Distributivo_trabajo[[#This Row],[Grupo 3 años A]:[Tercero de BT IEME A]])</f>
        <v>20</v>
      </c>
      <c r="BJ80" s="235"/>
      <c r="BK80" s="235"/>
      <c r="BL80" s="235"/>
      <c r="BM80" s="235"/>
      <c r="BN80" s="235"/>
      <c r="BO80" s="235"/>
      <c r="BP80" s="235"/>
      <c r="BQ80" s="235"/>
      <c r="BR80" s="235"/>
      <c r="BS80" s="235"/>
      <c r="BT80" s="235"/>
      <c r="BU80" s="235"/>
      <c r="BV80" s="236"/>
      <c r="BW80" s="236"/>
      <c r="BX80" s="236"/>
      <c r="BY80" s="236"/>
      <c r="BZ80" s="237">
        <f>+SUM(Distributivo_trabajo[[#This Row],[Grupo 3 años A2]:[BTP]])</f>
        <v>0</v>
      </c>
      <c r="CA80" s="232"/>
      <c r="CB80" s="232"/>
      <c r="CC80" s="232"/>
      <c r="CD80" s="232"/>
      <c r="CE80" s="232"/>
      <c r="CF80" s="232"/>
      <c r="CG80" s="234">
        <f>+SUM(Distributivo_trabajo[[#This Row],[8vo A]:[Tercero de BGU A3]])</f>
        <v>0</v>
      </c>
      <c r="CH80" s="232"/>
      <c r="CI80" s="232"/>
      <c r="CJ80" s="232"/>
      <c r="CK8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80" s="234">
        <v>5</v>
      </c>
      <c r="CM80" s="234">
        <f>+SUM(Distributivo_trabajo[[#This Row],[Directivo]:[Total Periodos acompañamiento]])</f>
        <v>25</v>
      </c>
      <c r="CN80" s="238"/>
    </row>
    <row r="81" spans="1:92" x14ac:dyDescent="0.3">
      <c r="A81" s="227">
        <v>60</v>
      </c>
      <c r="B81" s="228" t="str">
        <f ca="1">IF(Distributivo_trabajo[[#This Row],[Nro.]]="","",VLOOKUP(Distributivo_trabajo[[#This Row],[Nro.]],'Nómina de personal'!$A:$C,3,0))</f>
        <v xml:space="preserve">SARA CLEMENCIA MOYA  MOYA   </v>
      </c>
      <c r="C81" s="228" t="str">
        <f ca="1">IF(Distributivo_trabajo[[#This Row],[Nro.]]="","",VLOOKUP(Distributivo_trabajo[[#This Row],[Nro.]],'Nómina de personal'!$A:$K,11,0))</f>
        <v>Nomb. Definitivo</v>
      </c>
      <c r="D81" s="228" t="str">
        <f ca="1">IF(Distributivo_trabajo[[#This Row],[Nro.]]="","",VLOOKUP(Distributivo_trabajo[[#This Row],[Nro.]],'Nómina de personal'!$A:$L,12,0))</f>
        <v>Docente</v>
      </c>
      <c r="E81" s="228" t="str">
        <f ca="1">IF(Distributivo_trabajo[[#This Row],[Nro.]]="","",VLOOKUP(Distributivo_trabajo[[#This Row],[Nro.]],'Nómina de personal'!$A:$G,7,0))</f>
        <v>GANADOR DE QSM 6 DOCENTE DE EGB 2DO A 7MO</v>
      </c>
      <c r="F81" s="229" t="s">
        <v>400</v>
      </c>
      <c r="G81" s="229" t="s">
        <v>194</v>
      </c>
      <c r="H81" s="229"/>
      <c r="I81" s="230" t="s">
        <v>147</v>
      </c>
      <c r="J81" s="230"/>
      <c r="K81" s="230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>
        <v>3</v>
      </c>
      <c r="AL81" s="231"/>
      <c r="AM81" s="231"/>
      <c r="AN81" s="231"/>
      <c r="AO81" s="231"/>
      <c r="AP81" s="231"/>
      <c r="AQ81" s="231"/>
      <c r="AR81" s="231"/>
      <c r="AS81" s="231"/>
      <c r="AT81" s="232"/>
      <c r="AU81" s="232"/>
      <c r="AV81" s="232"/>
      <c r="AW81" s="232"/>
      <c r="AX81" s="233"/>
      <c r="AY81" s="232"/>
      <c r="AZ81" s="232"/>
      <c r="BA81" s="232"/>
      <c r="BB81" s="232"/>
      <c r="BC81" s="232"/>
      <c r="BD81" s="232"/>
      <c r="BE81" s="232"/>
      <c r="BF81" s="232"/>
      <c r="BG81" s="232"/>
      <c r="BH81" s="232"/>
      <c r="BI81" s="234">
        <f>+SUM(Distributivo_trabajo[[#This Row],[Grupo 3 años A]:[Tercero de BT IEME A]])</f>
        <v>3</v>
      </c>
      <c r="BJ81" s="235"/>
      <c r="BK81" s="235"/>
      <c r="BL81" s="235"/>
      <c r="BM81" s="235"/>
      <c r="BN81" s="235"/>
      <c r="BO81" s="235"/>
      <c r="BP81" s="235"/>
      <c r="BQ81" s="235"/>
      <c r="BR81" s="235"/>
      <c r="BS81" s="235"/>
      <c r="BT81" s="235"/>
      <c r="BU81" s="235"/>
      <c r="BV81" s="236"/>
      <c r="BW81" s="236"/>
      <c r="BX81" s="236"/>
      <c r="BY81" s="236"/>
      <c r="BZ81" s="237">
        <f>+SUM(Distributivo_trabajo[[#This Row],[Grupo 3 años A2]:[BTP]])</f>
        <v>0</v>
      </c>
      <c r="CA81" s="232"/>
      <c r="CB81" s="232"/>
      <c r="CC81" s="232"/>
      <c r="CD81" s="232"/>
      <c r="CE81" s="232"/>
      <c r="CF81" s="232"/>
      <c r="CG81" s="234">
        <f>+SUM(Distributivo_trabajo[[#This Row],[8vo A]:[Tercero de BGU A3]])</f>
        <v>0</v>
      </c>
      <c r="CH81" s="232"/>
      <c r="CI81" s="232"/>
      <c r="CJ81" s="232"/>
      <c r="CK8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81" s="234"/>
      <c r="CM81" s="234">
        <f>+SUM(Distributivo_trabajo[[#This Row],[Directivo]:[Total Periodos acompañamiento]])</f>
        <v>3</v>
      </c>
      <c r="CN81" s="238"/>
    </row>
    <row r="82" spans="1:92" x14ac:dyDescent="0.3">
      <c r="A82" s="227">
        <v>60</v>
      </c>
      <c r="B82" s="228" t="str">
        <f ca="1">IF(Distributivo_trabajo[[#This Row],[Nro.]]="","",VLOOKUP(Distributivo_trabajo[[#This Row],[Nro.]],'Nómina de personal'!$A:$C,3,0))</f>
        <v xml:space="preserve">SARA CLEMENCIA MOYA  MOYA   </v>
      </c>
      <c r="C82" s="228" t="str">
        <f ca="1">IF(Distributivo_trabajo[[#This Row],[Nro.]]="","",VLOOKUP(Distributivo_trabajo[[#This Row],[Nro.]],'Nómina de personal'!$A:$K,11,0))</f>
        <v>Nomb. Definitivo</v>
      </c>
      <c r="D82" s="228" t="str">
        <f ca="1">IF(Distributivo_trabajo[[#This Row],[Nro.]]="","",VLOOKUP(Distributivo_trabajo[[#This Row],[Nro.]],'Nómina de personal'!$A:$L,12,0))</f>
        <v>Docente</v>
      </c>
      <c r="E82" s="228" t="str">
        <f ca="1">IF(Distributivo_trabajo[[#This Row],[Nro.]]="","",VLOOKUP(Distributivo_trabajo[[#This Row],[Nro.]],'Nómina de personal'!$A:$G,7,0))</f>
        <v>GANADOR DE QSM 6 DOCENTE DE EGB 2DO A 7MO</v>
      </c>
      <c r="F82" s="229" t="s">
        <v>400</v>
      </c>
      <c r="G82" s="229" t="s">
        <v>194</v>
      </c>
      <c r="H82" s="229"/>
      <c r="I82" s="230" t="s">
        <v>844</v>
      </c>
      <c r="J82" s="230"/>
      <c r="K82" s="230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>
        <v>1</v>
      </c>
      <c r="AL82" s="231"/>
      <c r="AM82" s="231"/>
      <c r="AN82" s="231"/>
      <c r="AO82" s="231"/>
      <c r="AP82" s="231"/>
      <c r="AQ82" s="231"/>
      <c r="AR82" s="231"/>
      <c r="AS82" s="231"/>
      <c r="AT82" s="232"/>
      <c r="AU82" s="232"/>
      <c r="AV82" s="232"/>
      <c r="AW82" s="232"/>
      <c r="AX82" s="233"/>
      <c r="AY82" s="232"/>
      <c r="AZ82" s="232"/>
      <c r="BA82" s="232"/>
      <c r="BB82" s="232"/>
      <c r="BC82" s="232"/>
      <c r="BD82" s="232"/>
      <c r="BE82" s="232"/>
      <c r="BF82" s="232"/>
      <c r="BG82" s="232"/>
      <c r="BH82" s="232"/>
      <c r="BI82" s="234">
        <f>+SUM(Distributivo_trabajo[[#This Row],[Grupo 3 años A]:[Tercero de BT IEME A]])</f>
        <v>1</v>
      </c>
      <c r="BJ82" s="235"/>
      <c r="BK82" s="235"/>
      <c r="BL82" s="235"/>
      <c r="BM82" s="235"/>
      <c r="BN82" s="235"/>
      <c r="BO82" s="235"/>
      <c r="BP82" s="235"/>
      <c r="BQ82" s="235"/>
      <c r="BR82" s="235"/>
      <c r="BS82" s="235"/>
      <c r="BT82" s="235"/>
      <c r="BU82" s="235"/>
      <c r="BV82" s="236"/>
      <c r="BW82" s="236"/>
      <c r="BX82" s="236"/>
      <c r="BY82" s="236"/>
      <c r="BZ82" s="237">
        <f>+SUM(Distributivo_trabajo[[#This Row],[Grupo 3 años A2]:[BTP]])</f>
        <v>0</v>
      </c>
      <c r="CA82" s="232"/>
      <c r="CB82" s="232"/>
      <c r="CC82" s="232"/>
      <c r="CD82" s="232"/>
      <c r="CE82" s="232"/>
      <c r="CF82" s="232"/>
      <c r="CG82" s="234">
        <f>+SUM(Distributivo_trabajo[[#This Row],[8vo A]:[Tercero de BGU A3]])</f>
        <v>0</v>
      </c>
      <c r="CH82" s="232"/>
      <c r="CI82" s="232"/>
      <c r="CJ82" s="232"/>
      <c r="CK8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82" s="234"/>
      <c r="CM82" s="234">
        <f>+SUM(Distributivo_trabajo[[#This Row],[Directivo]:[Total Periodos acompañamiento]])</f>
        <v>1</v>
      </c>
      <c r="CN82" s="238"/>
    </row>
    <row r="83" spans="1:92" x14ac:dyDescent="0.3">
      <c r="A83" s="227">
        <v>60</v>
      </c>
      <c r="B83" s="228" t="str">
        <f ca="1">IF(Distributivo_trabajo[[#This Row],[Nro.]]="","",VLOOKUP(Distributivo_trabajo[[#This Row],[Nro.]],'Nómina de personal'!$A:$C,3,0))</f>
        <v xml:space="preserve">SARA CLEMENCIA MOYA  MOYA   </v>
      </c>
      <c r="C83" s="228" t="str">
        <f ca="1">IF(Distributivo_trabajo[[#This Row],[Nro.]]="","",VLOOKUP(Distributivo_trabajo[[#This Row],[Nro.]],'Nómina de personal'!$A:$K,11,0))</f>
        <v>Nomb. Definitivo</v>
      </c>
      <c r="D83" s="228" t="str">
        <f ca="1">IF(Distributivo_trabajo[[#This Row],[Nro.]]="","",VLOOKUP(Distributivo_trabajo[[#This Row],[Nro.]],'Nómina de personal'!$A:$L,12,0))</f>
        <v>Docente</v>
      </c>
      <c r="E83" s="228" t="str">
        <f ca="1">IF(Distributivo_trabajo[[#This Row],[Nro.]]="","",VLOOKUP(Distributivo_trabajo[[#This Row],[Nro.]],'Nómina de personal'!$A:$G,7,0))</f>
        <v>GANADOR DE QSM 6 DOCENTE DE EGB 2DO A 7MO</v>
      </c>
      <c r="F83" s="229" t="s">
        <v>400</v>
      </c>
      <c r="G83" s="229" t="s">
        <v>194</v>
      </c>
      <c r="H83" s="229"/>
      <c r="I83" s="230" t="s">
        <v>845</v>
      </c>
      <c r="J83" s="230"/>
      <c r="K83" s="230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>
        <v>1</v>
      </c>
      <c r="AL83" s="231"/>
      <c r="AM83" s="231"/>
      <c r="AN83" s="231"/>
      <c r="AO83" s="231"/>
      <c r="AP83" s="231"/>
      <c r="AQ83" s="231"/>
      <c r="AR83" s="231"/>
      <c r="AS83" s="231"/>
      <c r="AT83" s="232"/>
      <c r="AU83" s="232"/>
      <c r="AV83" s="232"/>
      <c r="AW83" s="232"/>
      <c r="AX83" s="233"/>
      <c r="AY83" s="232"/>
      <c r="AZ83" s="232"/>
      <c r="BA83" s="232"/>
      <c r="BB83" s="232"/>
      <c r="BC83" s="232"/>
      <c r="BD83" s="232"/>
      <c r="BE83" s="232"/>
      <c r="BF83" s="232"/>
      <c r="BG83" s="232"/>
      <c r="BH83" s="232"/>
      <c r="BI83" s="234">
        <f>+SUM(Distributivo_trabajo[[#This Row],[Grupo 3 años A]:[Tercero de BT IEME A]])</f>
        <v>1</v>
      </c>
      <c r="BJ83" s="235"/>
      <c r="BK83" s="235"/>
      <c r="BL83" s="235"/>
      <c r="BM83" s="235"/>
      <c r="BN83" s="235"/>
      <c r="BO83" s="235"/>
      <c r="BP83" s="235"/>
      <c r="BQ83" s="235"/>
      <c r="BR83" s="235"/>
      <c r="BS83" s="235"/>
      <c r="BT83" s="235"/>
      <c r="BU83" s="235"/>
      <c r="BV83" s="236"/>
      <c r="BW83" s="236"/>
      <c r="BX83" s="236"/>
      <c r="BY83" s="236"/>
      <c r="BZ83" s="237">
        <f>+SUM(Distributivo_trabajo[[#This Row],[Grupo 3 años A2]:[BTP]])</f>
        <v>0</v>
      </c>
      <c r="CA83" s="232"/>
      <c r="CB83" s="232"/>
      <c r="CC83" s="232"/>
      <c r="CD83" s="232"/>
      <c r="CE83" s="232"/>
      <c r="CF83" s="232"/>
      <c r="CG83" s="234">
        <f>+SUM(Distributivo_trabajo[[#This Row],[8vo A]:[Tercero de BGU A3]])</f>
        <v>0</v>
      </c>
      <c r="CH83" s="232"/>
      <c r="CI83" s="232"/>
      <c r="CJ83" s="232"/>
      <c r="CK8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83" s="234"/>
      <c r="CM83" s="234">
        <f>+SUM(Distributivo_trabajo[[#This Row],[Directivo]:[Total Periodos acompañamiento]])</f>
        <v>1</v>
      </c>
      <c r="CN83" s="238"/>
    </row>
    <row r="84" spans="1:92" x14ac:dyDescent="0.3">
      <c r="A84" s="227">
        <v>64</v>
      </c>
      <c r="B84" s="228" t="str">
        <f ca="1">IF(Distributivo_trabajo[[#This Row],[Nro.]]="","",VLOOKUP(Distributivo_trabajo[[#This Row],[Nro.]],'Nómina de personal'!$A:$C,3,0))</f>
        <v xml:space="preserve">MONICA JACQUELINE TRAVEZ MENA  </v>
      </c>
      <c r="C84" s="228" t="str">
        <f ca="1">IF(Distributivo_trabajo[[#This Row],[Nro.]]="","",VLOOKUP(Distributivo_trabajo[[#This Row],[Nro.]],'Nómina de personal'!$A:$K,11,0))</f>
        <v>Contrato</v>
      </c>
      <c r="D84" s="228" t="str">
        <f ca="1">IF(Distributivo_trabajo[[#This Row],[Nro.]]="","",VLOOKUP(Distributivo_trabajo[[#This Row],[Nro.]],'Nómina de personal'!$A:$L,12,0))</f>
        <v>Docente</v>
      </c>
      <c r="E84" s="228" t="str">
        <f ca="1">IF(Distributivo_trabajo[[#This Row],[Nro.]]="","",VLOOKUP(Distributivo_trabajo[[#This Row],[Nro.]],'Nómina de personal'!$A:$G,7,0))</f>
        <v>CONTRATO OCACIONAL 2023 DOCENTE  DE EGB 2DO A 7MO</v>
      </c>
      <c r="F84" s="229" t="s">
        <v>400</v>
      </c>
      <c r="G84" s="229" t="s">
        <v>194</v>
      </c>
      <c r="H84" s="229"/>
      <c r="I84" s="230" t="s">
        <v>265</v>
      </c>
      <c r="J84" s="230"/>
      <c r="K84" s="230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>
        <v>20</v>
      </c>
      <c r="AM84" s="231"/>
      <c r="AN84" s="231"/>
      <c r="AO84" s="231"/>
      <c r="AP84" s="231"/>
      <c r="AQ84" s="231"/>
      <c r="AR84" s="231"/>
      <c r="AS84" s="231"/>
      <c r="AT84" s="232"/>
      <c r="AU84" s="232"/>
      <c r="AV84" s="232"/>
      <c r="AW84" s="232"/>
      <c r="AX84" s="233"/>
      <c r="AY84" s="232"/>
      <c r="AZ84" s="232"/>
      <c r="BA84" s="232"/>
      <c r="BB84" s="232"/>
      <c r="BC84" s="232"/>
      <c r="BD84" s="232"/>
      <c r="BE84" s="232"/>
      <c r="BF84" s="232"/>
      <c r="BG84" s="232"/>
      <c r="BH84" s="232"/>
      <c r="BI84" s="234">
        <f>+SUM(Distributivo_trabajo[[#This Row],[Grupo 3 años A]:[Tercero de BT IEME A]])</f>
        <v>20</v>
      </c>
      <c r="BJ84" s="235"/>
      <c r="BK84" s="235"/>
      <c r="BL84" s="235"/>
      <c r="BM84" s="235"/>
      <c r="BN84" s="235"/>
      <c r="BO84" s="235"/>
      <c r="BP84" s="235"/>
      <c r="BQ84" s="235"/>
      <c r="BR84" s="235"/>
      <c r="BS84" s="235"/>
      <c r="BT84" s="235"/>
      <c r="BU84" s="235"/>
      <c r="BV84" s="236"/>
      <c r="BW84" s="236"/>
      <c r="BX84" s="236"/>
      <c r="BY84" s="236"/>
      <c r="BZ84" s="237">
        <f>+SUM(Distributivo_trabajo[[#This Row],[Grupo 3 años A2]:[BTP]])</f>
        <v>0</v>
      </c>
      <c r="CA84" s="232"/>
      <c r="CB84" s="232"/>
      <c r="CC84" s="232"/>
      <c r="CD84" s="232"/>
      <c r="CE84" s="232"/>
      <c r="CF84" s="232"/>
      <c r="CG84" s="234">
        <f>+SUM(Distributivo_trabajo[[#This Row],[8vo A]:[Tercero de BGU A3]])</f>
        <v>0</v>
      </c>
      <c r="CH84" s="232"/>
      <c r="CI84" s="232"/>
      <c r="CJ84" s="232"/>
      <c r="CK8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84" s="234">
        <v>5</v>
      </c>
      <c r="CM84" s="234">
        <f>+SUM(Distributivo_trabajo[[#This Row],[Directivo]:[Total Periodos acompañamiento]])</f>
        <v>25</v>
      </c>
      <c r="CN84" s="238"/>
    </row>
    <row r="85" spans="1:92" x14ac:dyDescent="0.3">
      <c r="A85" s="227">
        <v>64</v>
      </c>
      <c r="B85" s="228" t="str">
        <f ca="1">IF(Distributivo_trabajo[[#This Row],[Nro.]]="","",VLOOKUP(Distributivo_trabajo[[#This Row],[Nro.]],'Nómina de personal'!$A:$C,3,0))</f>
        <v xml:space="preserve">MONICA JACQUELINE TRAVEZ MENA  </v>
      </c>
      <c r="C85" s="228" t="str">
        <f ca="1">IF(Distributivo_trabajo[[#This Row],[Nro.]]="","",VLOOKUP(Distributivo_trabajo[[#This Row],[Nro.]],'Nómina de personal'!$A:$K,11,0))</f>
        <v>Contrato</v>
      </c>
      <c r="D85" s="228" t="str">
        <f ca="1">IF(Distributivo_trabajo[[#This Row],[Nro.]]="","",VLOOKUP(Distributivo_trabajo[[#This Row],[Nro.]],'Nómina de personal'!$A:$L,12,0))</f>
        <v>Docente</v>
      </c>
      <c r="E85" s="228" t="str">
        <f ca="1">IF(Distributivo_trabajo[[#This Row],[Nro.]]="","",VLOOKUP(Distributivo_trabajo[[#This Row],[Nro.]],'Nómina de personal'!$A:$G,7,0))</f>
        <v>CONTRATO OCACIONAL 2023 DOCENTE  DE EGB 2DO A 7MO</v>
      </c>
      <c r="F85" s="229" t="s">
        <v>400</v>
      </c>
      <c r="G85" s="229" t="s">
        <v>194</v>
      </c>
      <c r="H85" s="229"/>
      <c r="I85" s="230" t="s">
        <v>147</v>
      </c>
      <c r="J85" s="230"/>
      <c r="K85" s="230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>
        <v>3</v>
      </c>
      <c r="AM85" s="231"/>
      <c r="AN85" s="231"/>
      <c r="AO85" s="231"/>
      <c r="AP85" s="231"/>
      <c r="AQ85" s="231"/>
      <c r="AR85" s="231"/>
      <c r="AS85" s="231"/>
      <c r="AT85" s="232"/>
      <c r="AU85" s="232"/>
      <c r="AV85" s="232"/>
      <c r="AW85" s="232"/>
      <c r="AX85" s="233"/>
      <c r="AY85" s="232"/>
      <c r="AZ85" s="232"/>
      <c r="BA85" s="232"/>
      <c r="BB85" s="232"/>
      <c r="BC85" s="232"/>
      <c r="BD85" s="232"/>
      <c r="BE85" s="232"/>
      <c r="BF85" s="232"/>
      <c r="BG85" s="232"/>
      <c r="BH85" s="232"/>
      <c r="BI85" s="234">
        <f>+SUM(Distributivo_trabajo[[#This Row],[Grupo 3 años A]:[Tercero de BT IEME A]])</f>
        <v>3</v>
      </c>
      <c r="BJ85" s="235"/>
      <c r="BK85" s="235"/>
      <c r="BL85" s="235"/>
      <c r="BM85" s="235"/>
      <c r="BN85" s="235"/>
      <c r="BO85" s="235"/>
      <c r="BP85" s="235"/>
      <c r="BQ85" s="235"/>
      <c r="BR85" s="235"/>
      <c r="BS85" s="235"/>
      <c r="BT85" s="235"/>
      <c r="BU85" s="235"/>
      <c r="BV85" s="236"/>
      <c r="BW85" s="236"/>
      <c r="BX85" s="236"/>
      <c r="BY85" s="236"/>
      <c r="BZ85" s="237">
        <f>+SUM(Distributivo_trabajo[[#This Row],[Grupo 3 años A2]:[BTP]])</f>
        <v>0</v>
      </c>
      <c r="CA85" s="232"/>
      <c r="CB85" s="232"/>
      <c r="CC85" s="232"/>
      <c r="CD85" s="232"/>
      <c r="CE85" s="232"/>
      <c r="CF85" s="232"/>
      <c r="CG85" s="234">
        <f>+SUM(Distributivo_trabajo[[#This Row],[8vo A]:[Tercero de BGU A3]])</f>
        <v>0</v>
      </c>
      <c r="CH85" s="232"/>
      <c r="CI85" s="232"/>
      <c r="CJ85" s="232"/>
      <c r="CK8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85" s="234"/>
      <c r="CM85" s="234">
        <f>+SUM(Distributivo_trabajo[[#This Row],[Directivo]:[Total Periodos acompañamiento]])</f>
        <v>3</v>
      </c>
      <c r="CN85" s="238"/>
    </row>
    <row r="86" spans="1:92" x14ac:dyDescent="0.3">
      <c r="A86" s="227">
        <v>64</v>
      </c>
      <c r="B86" s="228" t="str">
        <f ca="1">IF(Distributivo_trabajo[[#This Row],[Nro.]]="","",VLOOKUP(Distributivo_trabajo[[#This Row],[Nro.]],'Nómina de personal'!$A:$C,3,0))</f>
        <v xml:space="preserve">MONICA JACQUELINE TRAVEZ MENA  </v>
      </c>
      <c r="C86" s="228" t="str">
        <f ca="1">IF(Distributivo_trabajo[[#This Row],[Nro.]]="","",VLOOKUP(Distributivo_trabajo[[#This Row],[Nro.]],'Nómina de personal'!$A:$K,11,0))</f>
        <v>Contrato</v>
      </c>
      <c r="D86" s="228" t="str">
        <f ca="1">IF(Distributivo_trabajo[[#This Row],[Nro.]]="","",VLOOKUP(Distributivo_trabajo[[#This Row],[Nro.]],'Nómina de personal'!$A:$L,12,0))</f>
        <v>Docente</v>
      </c>
      <c r="E86" s="228" t="str">
        <f ca="1">IF(Distributivo_trabajo[[#This Row],[Nro.]]="","",VLOOKUP(Distributivo_trabajo[[#This Row],[Nro.]],'Nómina de personal'!$A:$G,7,0))</f>
        <v>CONTRATO OCACIONAL 2023 DOCENTE  DE EGB 2DO A 7MO</v>
      </c>
      <c r="F86" s="229" t="s">
        <v>400</v>
      </c>
      <c r="G86" s="229" t="s">
        <v>194</v>
      </c>
      <c r="H86" s="229"/>
      <c r="I86" s="230" t="s">
        <v>844</v>
      </c>
      <c r="J86" s="230"/>
      <c r="K86" s="230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>
        <v>1</v>
      </c>
      <c r="AM86" s="231"/>
      <c r="AN86" s="231"/>
      <c r="AO86" s="231"/>
      <c r="AP86" s="231"/>
      <c r="AQ86" s="231"/>
      <c r="AR86" s="231"/>
      <c r="AS86" s="231"/>
      <c r="AT86" s="232"/>
      <c r="AU86" s="232"/>
      <c r="AV86" s="232"/>
      <c r="AW86" s="232"/>
      <c r="AX86" s="233"/>
      <c r="AY86" s="232"/>
      <c r="AZ86" s="232"/>
      <c r="BA86" s="232"/>
      <c r="BB86" s="232"/>
      <c r="BC86" s="232"/>
      <c r="BD86" s="232"/>
      <c r="BE86" s="232"/>
      <c r="BF86" s="232"/>
      <c r="BG86" s="232"/>
      <c r="BH86" s="232"/>
      <c r="BI86" s="234">
        <f>+SUM(Distributivo_trabajo[[#This Row],[Grupo 3 años A]:[Tercero de BT IEME A]])</f>
        <v>1</v>
      </c>
      <c r="BJ86" s="235"/>
      <c r="BK86" s="235"/>
      <c r="BL86" s="235"/>
      <c r="BM86" s="235"/>
      <c r="BN86" s="235"/>
      <c r="BO86" s="235"/>
      <c r="BP86" s="235"/>
      <c r="BQ86" s="235"/>
      <c r="BR86" s="235"/>
      <c r="BS86" s="235"/>
      <c r="BT86" s="235"/>
      <c r="BU86" s="235"/>
      <c r="BV86" s="236"/>
      <c r="BW86" s="236"/>
      <c r="BX86" s="236"/>
      <c r="BY86" s="236"/>
      <c r="BZ86" s="237">
        <f>+SUM(Distributivo_trabajo[[#This Row],[Grupo 3 años A2]:[BTP]])</f>
        <v>0</v>
      </c>
      <c r="CA86" s="232"/>
      <c r="CB86" s="232"/>
      <c r="CC86" s="232"/>
      <c r="CD86" s="232"/>
      <c r="CE86" s="232"/>
      <c r="CF86" s="232"/>
      <c r="CG86" s="234">
        <f>+SUM(Distributivo_trabajo[[#This Row],[8vo A]:[Tercero de BGU A3]])</f>
        <v>0</v>
      </c>
      <c r="CH86" s="232"/>
      <c r="CI86" s="232"/>
      <c r="CJ86" s="232"/>
      <c r="CK8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86" s="234"/>
      <c r="CM86" s="234">
        <f>+SUM(Distributivo_trabajo[[#This Row],[Directivo]:[Total Periodos acompañamiento]])</f>
        <v>1</v>
      </c>
      <c r="CN86" s="238"/>
    </row>
    <row r="87" spans="1:92" x14ac:dyDescent="0.3">
      <c r="A87" s="227">
        <v>64</v>
      </c>
      <c r="B87" s="228" t="str">
        <f ca="1">IF(Distributivo_trabajo[[#This Row],[Nro.]]="","",VLOOKUP(Distributivo_trabajo[[#This Row],[Nro.]],'Nómina de personal'!$A:$C,3,0))</f>
        <v xml:space="preserve">MONICA JACQUELINE TRAVEZ MENA  </v>
      </c>
      <c r="C87" s="228" t="str">
        <f ca="1">IF(Distributivo_trabajo[[#This Row],[Nro.]]="","",VLOOKUP(Distributivo_trabajo[[#This Row],[Nro.]],'Nómina de personal'!$A:$K,11,0))</f>
        <v>Contrato</v>
      </c>
      <c r="D87" s="228" t="str">
        <f ca="1">IF(Distributivo_trabajo[[#This Row],[Nro.]]="","",VLOOKUP(Distributivo_trabajo[[#This Row],[Nro.]],'Nómina de personal'!$A:$L,12,0))</f>
        <v>Docente</v>
      </c>
      <c r="E87" s="228" t="str">
        <f ca="1">IF(Distributivo_trabajo[[#This Row],[Nro.]]="","",VLOOKUP(Distributivo_trabajo[[#This Row],[Nro.]],'Nómina de personal'!$A:$G,7,0))</f>
        <v>CONTRATO OCACIONAL 2023 DOCENTE  DE EGB 2DO A 7MO</v>
      </c>
      <c r="F87" s="229" t="s">
        <v>400</v>
      </c>
      <c r="G87" s="229" t="s">
        <v>194</v>
      </c>
      <c r="H87" s="229"/>
      <c r="I87" s="230" t="s">
        <v>845</v>
      </c>
      <c r="J87" s="230"/>
      <c r="K87" s="230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1"/>
      <c r="AG87" s="231"/>
      <c r="AH87" s="231"/>
      <c r="AI87" s="231"/>
      <c r="AJ87" s="231"/>
      <c r="AK87" s="231"/>
      <c r="AL87" s="231">
        <v>1</v>
      </c>
      <c r="AM87" s="231"/>
      <c r="AN87" s="231"/>
      <c r="AO87" s="231"/>
      <c r="AP87" s="231"/>
      <c r="AQ87" s="231"/>
      <c r="AR87" s="231"/>
      <c r="AS87" s="231"/>
      <c r="AT87" s="232"/>
      <c r="AU87" s="232"/>
      <c r="AV87" s="232"/>
      <c r="AW87" s="232"/>
      <c r="AX87" s="233"/>
      <c r="AY87" s="232"/>
      <c r="AZ87" s="232"/>
      <c r="BA87" s="232"/>
      <c r="BB87" s="232"/>
      <c r="BC87" s="232"/>
      <c r="BD87" s="232"/>
      <c r="BE87" s="232"/>
      <c r="BF87" s="232"/>
      <c r="BG87" s="232"/>
      <c r="BH87" s="232"/>
      <c r="BI87" s="234">
        <f>+SUM(Distributivo_trabajo[[#This Row],[Grupo 3 años A]:[Tercero de BT IEME A]])</f>
        <v>1</v>
      </c>
      <c r="BJ87" s="235"/>
      <c r="BK87" s="235"/>
      <c r="BL87" s="235"/>
      <c r="BM87" s="235"/>
      <c r="BN87" s="235"/>
      <c r="BO87" s="235"/>
      <c r="BP87" s="235"/>
      <c r="BQ87" s="235"/>
      <c r="BR87" s="235"/>
      <c r="BS87" s="235"/>
      <c r="BT87" s="235"/>
      <c r="BU87" s="235"/>
      <c r="BV87" s="236"/>
      <c r="BW87" s="236"/>
      <c r="BX87" s="236"/>
      <c r="BY87" s="236"/>
      <c r="BZ87" s="237">
        <f>+SUM(Distributivo_trabajo[[#This Row],[Grupo 3 años A2]:[BTP]])</f>
        <v>0</v>
      </c>
      <c r="CA87" s="232"/>
      <c r="CB87" s="232"/>
      <c r="CC87" s="232"/>
      <c r="CD87" s="232"/>
      <c r="CE87" s="232"/>
      <c r="CF87" s="232"/>
      <c r="CG87" s="234">
        <f>+SUM(Distributivo_trabajo[[#This Row],[8vo A]:[Tercero de BGU A3]])</f>
        <v>0</v>
      </c>
      <c r="CH87" s="232"/>
      <c r="CI87" s="232"/>
      <c r="CJ87" s="232"/>
      <c r="CK8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87" s="234"/>
      <c r="CM87" s="234">
        <f>+SUM(Distributivo_trabajo[[#This Row],[Directivo]:[Total Periodos acompañamiento]])</f>
        <v>1</v>
      </c>
      <c r="CN87" s="238"/>
    </row>
    <row r="88" spans="1:92" x14ac:dyDescent="0.3">
      <c r="A88" s="227">
        <v>29</v>
      </c>
      <c r="B88" s="228" t="str">
        <f ca="1">IF(Distributivo_trabajo[[#This Row],[Nro.]]="","",VLOOKUP(Distributivo_trabajo[[#This Row],[Nro.]],'Nómina de personal'!$A:$C,3,0))</f>
        <v>LAYDY PATRICIA ASANZA TENEN</v>
      </c>
      <c r="C88" s="228" t="str">
        <f ca="1">IF(Distributivo_trabajo[[#This Row],[Nro.]]="","",VLOOKUP(Distributivo_trabajo[[#This Row],[Nro.]],'Nómina de personal'!$A:$K,11,0))</f>
        <v>Contrato</v>
      </c>
      <c r="D88" s="228" t="str">
        <f ca="1">IF(Distributivo_trabajo[[#This Row],[Nro.]]="","",VLOOKUP(Distributivo_trabajo[[#This Row],[Nro.]],'Nómina de personal'!$A:$L,12,0))</f>
        <v>Docente</v>
      </c>
      <c r="E88" s="228" t="str">
        <f ca="1">IF(Distributivo_trabajo[[#This Row],[Nro.]]="","",VLOOKUP(Distributivo_trabajo[[#This Row],[Nro.]],'Nómina de personal'!$A:$G,7,0))</f>
        <v>CONTRATO OCACIONAL 2022 DOCENTE DE EGB 2DO A 7MO</v>
      </c>
      <c r="F88" s="229" t="s">
        <v>400</v>
      </c>
      <c r="G88" s="229" t="s">
        <v>194</v>
      </c>
      <c r="H88" s="229"/>
      <c r="I88" s="230" t="s">
        <v>265</v>
      </c>
      <c r="J88" s="230"/>
      <c r="K88" s="230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1"/>
      <c r="AG88" s="231"/>
      <c r="AH88" s="231"/>
      <c r="AI88" s="231"/>
      <c r="AJ88" s="231"/>
      <c r="AK88" s="231"/>
      <c r="AL88" s="231"/>
      <c r="AM88" s="231">
        <v>20</v>
      </c>
      <c r="AN88" s="231"/>
      <c r="AO88" s="231"/>
      <c r="AP88" s="231"/>
      <c r="AQ88" s="231"/>
      <c r="AR88" s="231"/>
      <c r="AS88" s="231"/>
      <c r="AT88" s="232"/>
      <c r="AU88" s="232"/>
      <c r="AV88" s="232"/>
      <c r="AW88" s="232"/>
      <c r="AX88" s="233"/>
      <c r="AY88" s="232"/>
      <c r="AZ88" s="232"/>
      <c r="BA88" s="232"/>
      <c r="BB88" s="232"/>
      <c r="BC88" s="232"/>
      <c r="BD88" s="232"/>
      <c r="BE88" s="232"/>
      <c r="BF88" s="232"/>
      <c r="BG88" s="232"/>
      <c r="BH88" s="232"/>
      <c r="BI88" s="234">
        <f>+SUM(Distributivo_trabajo[[#This Row],[Grupo 3 años A]:[Tercero de BT IEME A]])</f>
        <v>20</v>
      </c>
      <c r="BJ88" s="235"/>
      <c r="BK88" s="235"/>
      <c r="BL88" s="235"/>
      <c r="BM88" s="235"/>
      <c r="BN88" s="235"/>
      <c r="BO88" s="235"/>
      <c r="BP88" s="235"/>
      <c r="BQ88" s="235"/>
      <c r="BR88" s="235"/>
      <c r="BS88" s="235"/>
      <c r="BT88" s="235"/>
      <c r="BU88" s="235"/>
      <c r="BV88" s="236"/>
      <c r="BW88" s="236"/>
      <c r="BX88" s="236"/>
      <c r="BY88" s="236"/>
      <c r="BZ88" s="237">
        <f>+SUM(Distributivo_trabajo[[#This Row],[Grupo 3 años A2]:[BTP]])</f>
        <v>0</v>
      </c>
      <c r="CA88" s="232"/>
      <c r="CB88" s="232"/>
      <c r="CC88" s="232"/>
      <c r="CD88" s="232"/>
      <c r="CE88" s="232"/>
      <c r="CF88" s="232"/>
      <c r="CG88" s="234">
        <f>+SUM(Distributivo_trabajo[[#This Row],[8vo A]:[Tercero de BGU A3]])</f>
        <v>0</v>
      </c>
      <c r="CH88" s="232"/>
      <c r="CI88" s="232">
        <v>2</v>
      </c>
      <c r="CJ88" s="232"/>
      <c r="CK8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20</v>
      </c>
      <c r="CL88" s="234">
        <v>3</v>
      </c>
      <c r="CM88" s="234">
        <f>+SUM(Distributivo_trabajo[[#This Row],[Directivo]:[Total Periodos acompañamiento]])</f>
        <v>25</v>
      </c>
      <c r="CN88" s="238"/>
    </row>
    <row r="89" spans="1:92" x14ac:dyDescent="0.3">
      <c r="A89" s="227">
        <v>29</v>
      </c>
      <c r="B89" s="228" t="str">
        <f ca="1">IF(Distributivo_trabajo[[#This Row],[Nro.]]="","",VLOOKUP(Distributivo_trabajo[[#This Row],[Nro.]],'Nómina de personal'!$A:$C,3,0))</f>
        <v>LAYDY PATRICIA ASANZA TENEN</v>
      </c>
      <c r="C89" s="228" t="str">
        <f ca="1">IF(Distributivo_trabajo[[#This Row],[Nro.]]="","",VLOOKUP(Distributivo_trabajo[[#This Row],[Nro.]],'Nómina de personal'!$A:$K,11,0))</f>
        <v>Contrato</v>
      </c>
      <c r="D89" s="228" t="str">
        <f ca="1">IF(Distributivo_trabajo[[#This Row],[Nro.]]="","",VLOOKUP(Distributivo_trabajo[[#This Row],[Nro.]],'Nómina de personal'!$A:$L,12,0))</f>
        <v>Docente</v>
      </c>
      <c r="E89" s="228" t="str">
        <f ca="1">IF(Distributivo_trabajo[[#This Row],[Nro.]]="","",VLOOKUP(Distributivo_trabajo[[#This Row],[Nro.]],'Nómina de personal'!$A:$G,7,0))</f>
        <v>CONTRATO OCACIONAL 2022 DOCENTE DE EGB 2DO A 7MO</v>
      </c>
      <c r="F89" s="229" t="s">
        <v>400</v>
      </c>
      <c r="G89" s="229" t="s">
        <v>194</v>
      </c>
      <c r="H89" s="229"/>
      <c r="I89" s="230" t="s">
        <v>147</v>
      </c>
      <c r="J89" s="230"/>
      <c r="K89" s="230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1"/>
      <c r="AK89" s="231"/>
      <c r="AL89" s="231"/>
      <c r="AM89" s="231">
        <v>3</v>
      </c>
      <c r="AN89" s="231"/>
      <c r="AO89" s="231"/>
      <c r="AP89" s="231"/>
      <c r="AQ89" s="231"/>
      <c r="AR89" s="231"/>
      <c r="AS89" s="231"/>
      <c r="AT89" s="232"/>
      <c r="AU89" s="232"/>
      <c r="AV89" s="232"/>
      <c r="AW89" s="232"/>
      <c r="AX89" s="233"/>
      <c r="AY89" s="232"/>
      <c r="AZ89" s="232"/>
      <c r="BA89" s="232"/>
      <c r="BB89" s="232"/>
      <c r="BC89" s="232"/>
      <c r="BD89" s="232"/>
      <c r="BE89" s="232"/>
      <c r="BF89" s="232"/>
      <c r="BG89" s="232"/>
      <c r="BH89" s="232"/>
      <c r="BI89" s="234">
        <f>+SUM(Distributivo_trabajo[[#This Row],[Grupo 3 años A]:[Tercero de BT IEME A]])</f>
        <v>3</v>
      </c>
      <c r="BJ89" s="235"/>
      <c r="BK89" s="235"/>
      <c r="BL89" s="235"/>
      <c r="BM89" s="235"/>
      <c r="BN89" s="235"/>
      <c r="BO89" s="235"/>
      <c r="BP89" s="235"/>
      <c r="BQ89" s="235"/>
      <c r="BR89" s="235"/>
      <c r="BS89" s="235"/>
      <c r="BT89" s="235"/>
      <c r="BU89" s="235"/>
      <c r="BV89" s="236"/>
      <c r="BW89" s="236"/>
      <c r="BX89" s="236"/>
      <c r="BY89" s="236"/>
      <c r="BZ89" s="237">
        <f>+SUM(Distributivo_trabajo[[#This Row],[Grupo 3 años A2]:[BTP]])</f>
        <v>0</v>
      </c>
      <c r="CA89" s="232"/>
      <c r="CB89" s="232"/>
      <c r="CC89" s="232"/>
      <c r="CD89" s="232"/>
      <c r="CE89" s="232"/>
      <c r="CF89" s="232"/>
      <c r="CG89" s="234">
        <f>+SUM(Distributivo_trabajo[[#This Row],[8vo A]:[Tercero de BGU A3]])</f>
        <v>0</v>
      </c>
      <c r="CH89" s="232"/>
      <c r="CI89" s="232"/>
      <c r="CJ89" s="232"/>
      <c r="CK8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89" s="234"/>
      <c r="CM89" s="234">
        <f>+SUM(Distributivo_trabajo[[#This Row],[Directivo]:[Total Periodos acompañamiento]])</f>
        <v>3</v>
      </c>
      <c r="CN89" s="238"/>
    </row>
    <row r="90" spans="1:92" x14ac:dyDescent="0.3">
      <c r="A90" s="227">
        <v>29</v>
      </c>
      <c r="B90" s="228" t="str">
        <f ca="1">IF(Distributivo_trabajo[[#This Row],[Nro.]]="","",VLOOKUP(Distributivo_trabajo[[#This Row],[Nro.]],'Nómina de personal'!$A:$C,3,0))</f>
        <v>LAYDY PATRICIA ASANZA TENEN</v>
      </c>
      <c r="C90" s="228" t="str">
        <f ca="1">IF(Distributivo_trabajo[[#This Row],[Nro.]]="","",VLOOKUP(Distributivo_trabajo[[#This Row],[Nro.]],'Nómina de personal'!$A:$K,11,0))</f>
        <v>Contrato</v>
      </c>
      <c r="D90" s="228" t="str">
        <f ca="1">IF(Distributivo_trabajo[[#This Row],[Nro.]]="","",VLOOKUP(Distributivo_trabajo[[#This Row],[Nro.]],'Nómina de personal'!$A:$L,12,0))</f>
        <v>Docente</v>
      </c>
      <c r="E90" s="228" t="str">
        <f ca="1">IF(Distributivo_trabajo[[#This Row],[Nro.]]="","",VLOOKUP(Distributivo_trabajo[[#This Row],[Nro.]],'Nómina de personal'!$A:$G,7,0))</f>
        <v>CONTRATO OCACIONAL 2022 DOCENTE DE EGB 2DO A 7MO</v>
      </c>
      <c r="F90" s="229" t="s">
        <v>400</v>
      </c>
      <c r="G90" s="229" t="s">
        <v>194</v>
      </c>
      <c r="H90" s="229"/>
      <c r="I90" s="230" t="s">
        <v>844</v>
      </c>
      <c r="J90" s="230"/>
      <c r="K90" s="230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  <c r="AA90" s="231"/>
      <c r="AB90" s="231"/>
      <c r="AC90" s="231"/>
      <c r="AD90" s="231"/>
      <c r="AE90" s="231"/>
      <c r="AF90" s="231"/>
      <c r="AG90" s="231"/>
      <c r="AH90" s="231"/>
      <c r="AI90" s="231"/>
      <c r="AJ90" s="231"/>
      <c r="AK90" s="231"/>
      <c r="AL90" s="231"/>
      <c r="AM90" s="231">
        <v>1</v>
      </c>
      <c r="AN90" s="231"/>
      <c r="AO90" s="231"/>
      <c r="AP90" s="231"/>
      <c r="AQ90" s="231"/>
      <c r="AR90" s="231"/>
      <c r="AS90" s="231"/>
      <c r="AT90" s="232"/>
      <c r="AU90" s="232"/>
      <c r="AV90" s="232"/>
      <c r="AW90" s="232"/>
      <c r="AX90" s="233"/>
      <c r="AY90" s="232"/>
      <c r="AZ90" s="232"/>
      <c r="BA90" s="232"/>
      <c r="BB90" s="232"/>
      <c r="BC90" s="232"/>
      <c r="BD90" s="232"/>
      <c r="BE90" s="232"/>
      <c r="BF90" s="232"/>
      <c r="BG90" s="232"/>
      <c r="BH90" s="232"/>
      <c r="BI90" s="234">
        <f>+SUM(Distributivo_trabajo[[#This Row],[Grupo 3 años A]:[Tercero de BT IEME A]])</f>
        <v>1</v>
      </c>
      <c r="BJ90" s="235"/>
      <c r="BK90" s="235"/>
      <c r="BL90" s="235"/>
      <c r="BM90" s="235"/>
      <c r="BN90" s="235"/>
      <c r="BO90" s="235"/>
      <c r="BP90" s="235"/>
      <c r="BQ90" s="235"/>
      <c r="BR90" s="235"/>
      <c r="BS90" s="235"/>
      <c r="BT90" s="235"/>
      <c r="BU90" s="235"/>
      <c r="BV90" s="236"/>
      <c r="BW90" s="236"/>
      <c r="BX90" s="236"/>
      <c r="BY90" s="236"/>
      <c r="BZ90" s="237">
        <f>+SUM(Distributivo_trabajo[[#This Row],[Grupo 3 años A2]:[BTP]])</f>
        <v>0</v>
      </c>
      <c r="CA90" s="232"/>
      <c r="CB90" s="232"/>
      <c r="CC90" s="232"/>
      <c r="CD90" s="232"/>
      <c r="CE90" s="232"/>
      <c r="CF90" s="232"/>
      <c r="CG90" s="234">
        <f>+SUM(Distributivo_trabajo[[#This Row],[8vo A]:[Tercero de BGU A3]])</f>
        <v>0</v>
      </c>
      <c r="CH90" s="232"/>
      <c r="CI90" s="232"/>
      <c r="CJ90" s="232"/>
      <c r="CK9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90" s="234"/>
      <c r="CM90" s="234">
        <f>+SUM(Distributivo_trabajo[[#This Row],[Directivo]:[Total Periodos acompañamiento]])</f>
        <v>1</v>
      </c>
      <c r="CN90" s="238"/>
    </row>
    <row r="91" spans="1:92" x14ac:dyDescent="0.3">
      <c r="A91" s="227">
        <v>29</v>
      </c>
      <c r="B91" s="228" t="str">
        <f ca="1">IF(Distributivo_trabajo[[#This Row],[Nro.]]="","",VLOOKUP(Distributivo_trabajo[[#This Row],[Nro.]],'Nómina de personal'!$A:$C,3,0))</f>
        <v>LAYDY PATRICIA ASANZA TENEN</v>
      </c>
      <c r="C91" s="228" t="str">
        <f ca="1">IF(Distributivo_trabajo[[#This Row],[Nro.]]="","",VLOOKUP(Distributivo_trabajo[[#This Row],[Nro.]],'Nómina de personal'!$A:$K,11,0))</f>
        <v>Contrato</v>
      </c>
      <c r="D91" s="228" t="str">
        <f ca="1">IF(Distributivo_trabajo[[#This Row],[Nro.]]="","",VLOOKUP(Distributivo_trabajo[[#This Row],[Nro.]],'Nómina de personal'!$A:$L,12,0))</f>
        <v>Docente</v>
      </c>
      <c r="E91" s="228" t="str">
        <f ca="1">IF(Distributivo_trabajo[[#This Row],[Nro.]]="","",VLOOKUP(Distributivo_trabajo[[#This Row],[Nro.]],'Nómina de personal'!$A:$G,7,0))</f>
        <v>CONTRATO OCACIONAL 2022 DOCENTE DE EGB 2DO A 7MO</v>
      </c>
      <c r="F91" s="229" t="s">
        <v>400</v>
      </c>
      <c r="G91" s="229" t="s">
        <v>194</v>
      </c>
      <c r="H91" s="229"/>
      <c r="I91" s="230" t="s">
        <v>845</v>
      </c>
      <c r="J91" s="230"/>
      <c r="K91" s="230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  <c r="AA91" s="231"/>
      <c r="AB91" s="231"/>
      <c r="AC91" s="231"/>
      <c r="AD91" s="231"/>
      <c r="AE91" s="231"/>
      <c r="AF91" s="231"/>
      <c r="AG91" s="231"/>
      <c r="AH91" s="231"/>
      <c r="AI91" s="231"/>
      <c r="AJ91" s="231"/>
      <c r="AK91" s="231"/>
      <c r="AL91" s="231"/>
      <c r="AM91" s="231">
        <v>1</v>
      </c>
      <c r="AN91" s="231"/>
      <c r="AO91" s="231"/>
      <c r="AP91" s="231"/>
      <c r="AQ91" s="231"/>
      <c r="AR91" s="231"/>
      <c r="AS91" s="231"/>
      <c r="AT91" s="232"/>
      <c r="AU91" s="232"/>
      <c r="AV91" s="232"/>
      <c r="AW91" s="232"/>
      <c r="AX91" s="233"/>
      <c r="AY91" s="232"/>
      <c r="AZ91" s="232"/>
      <c r="BA91" s="232"/>
      <c r="BB91" s="232"/>
      <c r="BC91" s="232"/>
      <c r="BD91" s="232"/>
      <c r="BE91" s="232"/>
      <c r="BF91" s="232"/>
      <c r="BG91" s="232"/>
      <c r="BH91" s="232"/>
      <c r="BI91" s="234">
        <f>+SUM(Distributivo_trabajo[[#This Row],[Grupo 3 años A]:[Tercero de BT IEME A]])</f>
        <v>1</v>
      </c>
      <c r="BJ91" s="235"/>
      <c r="BK91" s="235"/>
      <c r="BL91" s="235"/>
      <c r="BM91" s="235"/>
      <c r="BN91" s="235"/>
      <c r="BO91" s="235"/>
      <c r="BP91" s="235"/>
      <c r="BQ91" s="235"/>
      <c r="BR91" s="235"/>
      <c r="BS91" s="235"/>
      <c r="BT91" s="235"/>
      <c r="BU91" s="235"/>
      <c r="BV91" s="236"/>
      <c r="BW91" s="236"/>
      <c r="BX91" s="236"/>
      <c r="BY91" s="236"/>
      <c r="BZ91" s="237">
        <f>+SUM(Distributivo_trabajo[[#This Row],[Grupo 3 años A2]:[BTP]])</f>
        <v>0</v>
      </c>
      <c r="CA91" s="232"/>
      <c r="CB91" s="232"/>
      <c r="CC91" s="232"/>
      <c r="CD91" s="232"/>
      <c r="CE91" s="232"/>
      <c r="CF91" s="232"/>
      <c r="CG91" s="234">
        <f>+SUM(Distributivo_trabajo[[#This Row],[8vo A]:[Tercero de BGU A3]])</f>
        <v>0</v>
      </c>
      <c r="CH91" s="232"/>
      <c r="CI91" s="232"/>
      <c r="CJ91" s="232"/>
      <c r="CK9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91" s="234"/>
      <c r="CM91" s="234">
        <f>+SUM(Distributivo_trabajo[[#This Row],[Directivo]:[Total Periodos acompañamiento]])</f>
        <v>1</v>
      </c>
      <c r="CN91" s="238"/>
    </row>
    <row r="92" spans="1:92" x14ac:dyDescent="0.3">
      <c r="A92" s="227">
        <v>11</v>
      </c>
      <c r="B92" s="228" t="str">
        <f ca="1">IF(Distributivo_trabajo[[#This Row],[Nro.]]="","",VLOOKUP(Distributivo_trabajo[[#This Row],[Nro.]],'Nómina de personal'!$A:$C,3,0))</f>
        <v xml:space="preserve">DIANA CAROLINA  BERMEO MARTINEZ </v>
      </c>
      <c r="C92" s="228" t="str">
        <f ca="1">IF(Distributivo_trabajo[[#This Row],[Nro.]]="","",VLOOKUP(Distributivo_trabajo[[#This Row],[Nro.]],'Nómina de personal'!$A:$K,11,0))</f>
        <v>Contrato</v>
      </c>
      <c r="D92" s="228" t="str">
        <f ca="1">IF(Distributivo_trabajo[[#This Row],[Nro.]]="","",VLOOKUP(Distributivo_trabajo[[#This Row],[Nro.]],'Nómina de personal'!$A:$L,12,0))</f>
        <v>Docente</v>
      </c>
      <c r="E92" s="228" t="str">
        <f ca="1">IF(Distributivo_trabajo[[#This Row],[Nro.]]="","",VLOOKUP(Distributivo_trabajo[[#This Row],[Nro.]],'Nómina de personal'!$A:$G,7,0))</f>
        <v>CONTRATO OCACIONAL 2022 DOCENTE MATEMÁTICA</v>
      </c>
      <c r="F92" s="229" t="s">
        <v>442</v>
      </c>
      <c r="G92" s="229" t="s">
        <v>198</v>
      </c>
      <c r="H92" s="229"/>
      <c r="I92" s="230" t="s">
        <v>149</v>
      </c>
      <c r="J92" s="230"/>
      <c r="K92" s="230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231"/>
      <c r="AG92" s="231"/>
      <c r="AH92" s="231"/>
      <c r="AI92" s="231"/>
      <c r="AJ92" s="231"/>
      <c r="AK92" s="231"/>
      <c r="AL92" s="231"/>
      <c r="AM92" s="231"/>
      <c r="AN92" s="231"/>
      <c r="AO92" s="231"/>
      <c r="AP92" s="231"/>
      <c r="AQ92" s="231"/>
      <c r="AR92" s="231"/>
      <c r="AS92" s="231"/>
      <c r="AT92" s="232"/>
      <c r="AU92" s="232"/>
      <c r="AV92" s="232"/>
      <c r="AW92" s="232"/>
      <c r="AX92" s="233"/>
      <c r="AY92" s="232"/>
      <c r="AZ92" s="232"/>
      <c r="BA92" s="232">
        <v>2</v>
      </c>
      <c r="BB92" s="232"/>
      <c r="BC92" s="232"/>
      <c r="BD92" s="232"/>
      <c r="BE92" s="232"/>
      <c r="BF92" s="232"/>
      <c r="BG92" s="232"/>
      <c r="BH92" s="232"/>
      <c r="BI92" s="234">
        <f>+SUM(Distributivo_trabajo[[#This Row],[Grupo 3 años A]:[Tercero de BT IEME A]])</f>
        <v>2</v>
      </c>
      <c r="BJ92" s="235"/>
      <c r="BK92" s="235"/>
      <c r="BL92" s="235"/>
      <c r="BM92" s="235"/>
      <c r="BN92" s="235"/>
      <c r="BO92" s="235"/>
      <c r="BP92" s="235"/>
      <c r="BQ92" s="235"/>
      <c r="BR92" s="235"/>
      <c r="BS92" s="235"/>
      <c r="BT92" s="235"/>
      <c r="BU92" s="235"/>
      <c r="BV92" s="236"/>
      <c r="BW92" s="236"/>
      <c r="BX92" s="236"/>
      <c r="BY92" s="236"/>
      <c r="BZ92" s="237">
        <f>+SUM(Distributivo_trabajo[[#This Row],[Grupo 3 años A2]:[BTP]])</f>
        <v>0</v>
      </c>
      <c r="CA92" s="232"/>
      <c r="CB92" s="232"/>
      <c r="CC92" s="232"/>
      <c r="CD92" s="232"/>
      <c r="CE92" s="232"/>
      <c r="CF92" s="232"/>
      <c r="CG92" s="234">
        <f>+SUM(Distributivo_trabajo[[#This Row],[8vo A]:[Tercero de BGU A3]])</f>
        <v>0</v>
      </c>
      <c r="CH92" s="232"/>
      <c r="CI92" s="232"/>
      <c r="CJ92" s="232"/>
      <c r="CK9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92" s="234">
        <v>5</v>
      </c>
      <c r="CM92" s="234">
        <f>+SUM(Distributivo_trabajo[[#This Row],[Directivo]:[Total Periodos acompañamiento]])</f>
        <v>7</v>
      </c>
      <c r="CN92" s="238"/>
    </row>
    <row r="93" spans="1:92" x14ac:dyDescent="0.3">
      <c r="A93" s="239">
        <v>11</v>
      </c>
      <c r="B93" s="240" t="str">
        <f ca="1">IF(Distributivo_trabajo[[#This Row],[Nro.]]="","",VLOOKUP(Distributivo_trabajo[[#This Row],[Nro.]],'Nómina de personal'!$A:$C,3,0))</f>
        <v xml:space="preserve">DIANA CAROLINA  BERMEO MARTINEZ </v>
      </c>
      <c r="C93" s="240" t="str">
        <f ca="1">IF(Distributivo_trabajo[[#This Row],[Nro.]]="","",VLOOKUP(Distributivo_trabajo[[#This Row],[Nro.]],'Nómina de personal'!$A:$K,11,0))</f>
        <v>Contrato</v>
      </c>
      <c r="D93" s="240" t="str">
        <f ca="1">IF(Distributivo_trabajo[[#This Row],[Nro.]]="","",VLOOKUP(Distributivo_trabajo[[#This Row],[Nro.]],'Nómina de personal'!$A:$L,12,0))</f>
        <v>Docente</v>
      </c>
      <c r="E93" s="240" t="str">
        <f ca="1">IF(Distributivo_trabajo[[#This Row],[Nro.]]="","",VLOOKUP(Distributivo_trabajo[[#This Row],[Nro.]],'Nómina de personal'!$A:$G,7,0))</f>
        <v>CONTRATO OCACIONAL 2022 DOCENTE MATEMÁTICA</v>
      </c>
      <c r="F93" s="229" t="s">
        <v>442</v>
      </c>
      <c r="G93" s="229" t="s">
        <v>198</v>
      </c>
      <c r="H93" s="229"/>
      <c r="I93" s="230" t="s">
        <v>149</v>
      </c>
      <c r="J93" s="242"/>
      <c r="K93" s="242"/>
      <c r="L93" s="243"/>
      <c r="M93" s="243"/>
      <c r="N93" s="243"/>
      <c r="O93" s="243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43"/>
      <c r="AK93" s="243"/>
      <c r="AL93" s="243"/>
      <c r="AM93" s="243"/>
      <c r="AN93" s="243"/>
      <c r="AO93" s="243"/>
      <c r="AP93" s="243"/>
      <c r="AQ93" s="243"/>
      <c r="AR93" s="243"/>
      <c r="AS93" s="243"/>
      <c r="AT93" s="244"/>
      <c r="AU93" s="244"/>
      <c r="AV93" s="244"/>
      <c r="AW93" s="244"/>
      <c r="AX93" s="245"/>
      <c r="AY93" s="244"/>
      <c r="AZ93" s="244">
        <v>3</v>
      </c>
      <c r="BA93" s="244"/>
      <c r="BB93" s="244"/>
      <c r="BC93" s="244"/>
      <c r="BD93" s="244"/>
      <c r="BE93" s="244"/>
      <c r="BF93" s="244"/>
      <c r="BG93" s="244"/>
      <c r="BH93" s="244"/>
      <c r="BI93" s="246">
        <f>+SUM(Distributivo_trabajo[[#This Row],[Grupo 3 años A]:[Tercero de BT IEME A]])</f>
        <v>3</v>
      </c>
      <c r="BJ93" s="247"/>
      <c r="BK93" s="247"/>
      <c r="BL93" s="247"/>
      <c r="BM93" s="247"/>
      <c r="BN93" s="247"/>
      <c r="BO93" s="247"/>
      <c r="BP93" s="247"/>
      <c r="BQ93" s="247"/>
      <c r="BR93" s="247"/>
      <c r="BS93" s="247"/>
      <c r="BT93" s="247"/>
      <c r="BU93" s="247"/>
      <c r="BV93" s="248"/>
      <c r="BW93" s="248"/>
      <c r="BX93" s="248"/>
      <c r="BY93" s="248"/>
      <c r="BZ93" s="249">
        <f>+SUM(Distributivo_trabajo[[#This Row],[Grupo 3 años A2]:[BTP]])</f>
        <v>0</v>
      </c>
      <c r="CA93" s="244"/>
      <c r="CB93" s="244"/>
      <c r="CC93" s="244"/>
      <c r="CD93" s="244"/>
      <c r="CE93" s="244"/>
      <c r="CF93" s="244"/>
      <c r="CG93" s="246">
        <f>+SUM(Distributivo_trabajo[[#This Row],[8vo A]:[Tercero de BGU A3]])</f>
        <v>0</v>
      </c>
      <c r="CH93" s="244"/>
      <c r="CI93" s="244"/>
      <c r="CJ93" s="244"/>
      <c r="CK9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93" s="246"/>
      <c r="CM93" s="246">
        <f>+SUM(Distributivo_trabajo[[#This Row],[Directivo]:[Total Periodos acompañamiento]])</f>
        <v>3</v>
      </c>
      <c r="CN93" s="250"/>
    </row>
    <row r="94" spans="1:92" x14ac:dyDescent="0.3">
      <c r="A94" s="227">
        <v>11</v>
      </c>
      <c r="B94" s="228" t="str">
        <f ca="1">IF(Distributivo_trabajo[[#This Row],[Nro.]]="","",VLOOKUP(Distributivo_trabajo[[#This Row],[Nro.]],'Nómina de personal'!$A:$C,3,0))</f>
        <v xml:space="preserve">DIANA CAROLINA  BERMEO MARTINEZ </v>
      </c>
      <c r="C94" s="228" t="str">
        <f ca="1">IF(Distributivo_trabajo[[#This Row],[Nro.]]="","",VLOOKUP(Distributivo_trabajo[[#This Row],[Nro.]],'Nómina de personal'!$A:$K,11,0))</f>
        <v>Contrato</v>
      </c>
      <c r="D94" s="228" t="str">
        <f ca="1">IF(Distributivo_trabajo[[#This Row],[Nro.]]="","",VLOOKUP(Distributivo_trabajo[[#This Row],[Nro.]],'Nómina de personal'!$A:$L,12,0))</f>
        <v>Docente</v>
      </c>
      <c r="E94" s="228" t="str">
        <f ca="1">IF(Distributivo_trabajo[[#This Row],[Nro.]]="","",VLOOKUP(Distributivo_trabajo[[#This Row],[Nro.]],'Nómina de personal'!$A:$G,7,0))</f>
        <v>CONTRATO OCACIONAL 2022 DOCENTE MATEMÁTICA</v>
      </c>
      <c r="F94" s="229" t="s">
        <v>442</v>
      </c>
      <c r="G94" s="229" t="s">
        <v>456</v>
      </c>
      <c r="H94" s="229" t="s">
        <v>215</v>
      </c>
      <c r="I94" s="230" t="s">
        <v>149</v>
      </c>
      <c r="J94" s="230"/>
      <c r="K94" s="230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  <c r="AT94" s="232"/>
      <c r="AU94" s="232"/>
      <c r="AV94" s="232"/>
      <c r="AW94" s="232"/>
      <c r="AX94" s="233"/>
      <c r="AY94" s="232"/>
      <c r="AZ94" s="232"/>
      <c r="BA94" s="232"/>
      <c r="BB94" s="232"/>
      <c r="BC94" s="232"/>
      <c r="BD94" s="232"/>
      <c r="BE94" s="232"/>
      <c r="BF94" s="232"/>
      <c r="BG94" s="232"/>
      <c r="BH94" s="232">
        <v>2</v>
      </c>
      <c r="BI94" s="234">
        <f>+SUM(Distributivo_trabajo[[#This Row],[Grupo 3 años A]:[Tercero de BT IEME A]])</f>
        <v>2</v>
      </c>
      <c r="BJ94" s="235"/>
      <c r="BK94" s="235"/>
      <c r="BL94" s="235"/>
      <c r="BM94" s="235"/>
      <c r="BN94" s="235"/>
      <c r="BO94" s="235"/>
      <c r="BP94" s="235"/>
      <c r="BQ94" s="235"/>
      <c r="BR94" s="235"/>
      <c r="BS94" s="235"/>
      <c r="BT94" s="235"/>
      <c r="BU94" s="235"/>
      <c r="BV94" s="236"/>
      <c r="BW94" s="236"/>
      <c r="BX94" s="236"/>
      <c r="BY94" s="236"/>
      <c r="BZ94" s="237">
        <f>+SUM(Distributivo_trabajo[[#This Row],[Grupo 3 años A2]:[BTP]])</f>
        <v>0</v>
      </c>
      <c r="CA94" s="232"/>
      <c r="CB94" s="232"/>
      <c r="CC94" s="232"/>
      <c r="CD94" s="232"/>
      <c r="CE94" s="232"/>
      <c r="CF94" s="232"/>
      <c r="CG94" s="234">
        <f>+SUM(Distributivo_trabajo[[#This Row],[8vo A]:[Tercero de BGU A3]])</f>
        <v>0</v>
      </c>
      <c r="CH94" s="232"/>
      <c r="CI94" s="232"/>
      <c r="CJ94" s="232"/>
      <c r="CK9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94" s="234"/>
      <c r="CM94" s="234">
        <f>+SUM(Distributivo_trabajo[[#This Row],[Directivo]:[Total Periodos acompañamiento]])</f>
        <v>2</v>
      </c>
      <c r="CN94" s="238"/>
    </row>
    <row r="95" spans="1:92" x14ac:dyDescent="0.3">
      <c r="A95" s="227">
        <v>11</v>
      </c>
      <c r="B95" s="228" t="str">
        <f ca="1">IF(Distributivo_trabajo[[#This Row],[Nro.]]="","",VLOOKUP(Distributivo_trabajo[[#This Row],[Nro.]],'Nómina de personal'!$A:$C,3,0))</f>
        <v xml:space="preserve">DIANA CAROLINA  BERMEO MARTINEZ </v>
      </c>
      <c r="C95" s="228" t="str">
        <f ca="1">IF(Distributivo_trabajo[[#This Row],[Nro.]]="","",VLOOKUP(Distributivo_trabajo[[#This Row],[Nro.]],'Nómina de personal'!$A:$K,11,0))</f>
        <v>Contrato</v>
      </c>
      <c r="D95" s="228" t="str">
        <f ca="1">IF(Distributivo_trabajo[[#This Row],[Nro.]]="","",VLOOKUP(Distributivo_trabajo[[#This Row],[Nro.]],'Nómina de personal'!$A:$L,12,0))</f>
        <v>Docente</v>
      </c>
      <c r="E95" s="228" t="str">
        <f ca="1">IF(Distributivo_trabajo[[#This Row],[Nro.]]="","",VLOOKUP(Distributivo_trabajo[[#This Row],[Nro.]],'Nómina de personal'!$A:$G,7,0))</f>
        <v>CONTRATO OCACIONAL 2022 DOCENTE MATEMÁTICA</v>
      </c>
      <c r="F95" s="229" t="s">
        <v>442</v>
      </c>
      <c r="G95" s="229" t="s">
        <v>456</v>
      </c>
      <c r="H95" s="229" t="s">
        <v>215</v>
      </c>
      <c r="I95" s="230" t="s">
        <v>149</v>
      </c>
      <c r="J95" s="242"/>
      <c r="K95" s="242"/>
      <c r="L95" s="243"/>
      <c r="M95" s="243"/>
      <c r="N95" s="243"/>
      <c r="O95" s="243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43"/>
      <c r="AK95" s="243"/>
      <c r="AL95" s="243"/>
      <c r="AM95" s="243"/>
      <c r="AN95" s="243"/>
      <c r="AO95" s="243"/>
      <c r="AP95" s="243"/>
      <c r="AQ95" s="243"/>
      <c r="AR95" s="243"/>
      <c r="AS95" s="243"/>
      <c r="AT95" s="244"/>
      <c r="AU95" s="244"/>
      <c r="AV95" s="244"/>
      <c r="AW95" s="244"/>
      <c r="AX95" s="245"/>
      <c r="AY95" s="244"/>
      <c r="AZ95" s="244"/>
      <c r="BA95" s="244"/>
      <c r="BB95" s="244"/>
      <c r="BC95" s="244"/>
      <c r="BD95" s="244"/>
      <c r="BE95" s="244"/>
      <c r="BF95" s="244"/>
      <c r="BG95" s="244">
        <v>2</v>
      </c>
      <c r="BH95" s="244"/>
      <c r="BI95" s="246">
        <f>+SUM(Distributivo_trabajo[[#This Row],[Grupo 3 años A]:[Tercero de BT IEME A]])</f>
        <v>2</v>
      </c>
      <c r="BJ95" s="247"/>
      <c r="BK95" s="247"/>
      <c r="BL95" s="247"/>
      <c r="BM95" s="247"/>
      <c r="BN95" s="247"/>
      <c r="BO95" s="247"/>
      <c r="BP95" s="247"/>
      <c r="BQ95" s="247"/>
      <c r="BR95" s="247"/>
      <c r="BS95" s="247"/>
      <c r="BT95" s="247"/>
      <c r="BU95" s="247"/>
      <c r="BV95" s="248"/>
      <c r="BW95" s="248"/>
      <c r="BX95" s="248"/>
      <c r="BY95" s="248"/>
      <c r="BZ95" s="249">
        <f>+SUM(Distributivo_trabajo[[#This Row],[Grupo 3 años A2]:[BTP]])</f>
        <v>0</v>
      </c>
      <c r="CA95" s="244"/>
      <c r="CB95" s="244"/>
      <c r="CC95" s="244"/>
      <c r="CD95" s="244"/>
      <c r="CE95" s="244"/>
      <c r="CF95" s="244"/>
      <c r="CG95" s="246">
        <f>+SUM(Distributivo_trabajo[[#This Row],[8vo A]:[Tercero de BGU A3]])</f>
        <v>0</v>
      </c>
      <c r="CH95" s="244"/>
      <c r="CI95" s="244"/>
      <c r="CJ95" s="244"/>
      <c r="CK9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95" s="246"/>
      <c r="CM95" s="246">
        <f>+SUM(Distributivo_trabajo[[#This Row],[Directivo]:[Total Periodos acompañamiento]])</f>
        <v>2</v>
      </c>
      <c r="CN95" s="250"/>
    </row>
    <row r="96" spans="1:92" x14ac:dyDescent="0.3">
      <c r="A96" s="227">
        <v>11</v>
      </c>
      <c r="B96" s="228" t="str">
        <f ca="1">IF(Distributivo_trabajo[[#This Row],[Nro.]]="","",VLOOKUP(Distributivo_trabajo[[#This Row],[Nro.]],'Nómina de personal'!$A:$C,3,0))</f>
        <v xml:space="preserve">DIANA CAROLINA  BERMEO MARTINEZ </v>
      </c>
      <c r="C96" s="228" t="str">
        <f ca="1">IF(Distributivo_trabajo[[#This Row],[Nro.]]="","",VLOOKUP(Distributivo_trabajo[[#This Row],[Nro.]],'Nómina de personal'!$A:$K,11,0))</f>
        <v>Contrato</v>
      </c>
      <c r="D96" s="228" t="str">
        <f ca="1">IF(Distributivo_trabajo[[#This Row],[Nro.]]="","",VLOOKUP(Distributivo_trabajo[[#This Row],[Nro.]],'Nómina de personal'!$A:$L,12,0))</f>
        <v>Docente</v>
      </c>
      <c r="E96" s="228" t="str">
        <f ca="1">IF(Distributivo_trabajo[[#This Row],[Nro.]]="","",VLOOKUP(Distributivo_trabajo[[#This Row],[Nro.]],'Nómina de personal'!$A:$G,7,0))</f>
        <v>CONTRATO OCACIONAL 2022 DOCENTE MATEMÁTICA</v>
      </c>
      <c r="F96" s="229" t="s">
        <v>442</v>
      </c>
      <c r="G96" s="229" t="s">
        <v>456</v>
      </c>
      <c r="H96" s="229" t="s">
        <v>225</v>
      </c>
      <c r="I96" s="230" t="s">
        <v>149</v>
      </c>
      <c r="J96" s="230"/>
      <c r="K96" s="230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231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32"/>
      <c r="AU96" s="232"/>
      <c r="AV96" s="232"/>
      <c r="AW96" s="232"/>
      <c r="AX96" s="233"/>
      <c r="AY96" s="232"/>
      <c r="AZ96" s="232"/>
      <c r="BA96" s="232"/>
      <c r="BB96" s="232"/>
      <c r="BC96" s="232"/>
      <c r="BD96" s="232">
        <v>2</v>
      </c>
      <c r="BE96" s="232"/>
      <c r="BF96" s="232"/>
      <c r="BG96" s="232"/>
      <c r="BH96" s="232"/>
      <c r="BI96" s="234">
        <f>+SUM(Distributivo_trabajo[[#This Row],[Grupo 3 años A]:[Tercero de BT IEME A]])</f>
        <v>2</v>
      </c>
      <c r="BJ96" s="235"/>
      <c r="BK96" s="235"/>
      <c r="BL96" s="235"/>
      <c r="BM96" s="235"/>
      <c r="BN96" s="235"/>
      <c r="BO96" s="235"/>
      <c r="BP96" s="235"/>
      <c r="BQ96" s="235"/>
      <c r="BR96" s="235"/>
      <c r="BS96" s="235"/>
      <c r="BT96" s="235"/>
      <c r="BU96" s="235"/>
      <c r="BV96" s="236"/>
      <c r="BW96" s="236"/>
      <c r="BX96" s="236"/>
      <c r="BY96" s="236"/>
      <c r="BZ96" s="237">
        <f>+SUM(Distributivo_trabajo[[#This Row],[Grupo 3 años A2]:[BTP]])</f>
        <v>0</v>
      </c>
      <c r="CA96" s="232"/>
      <c r="CB96" s="232"/>
      <c r="CC96" s="232"/>
      <c r="CD96" s="232"/>
      <c r="CE96" s="232"/>
      <c r="CF96" s="232"/>
      <c r="CG96" s="234">
        <f>+SUM(Distributivo_trabajo[[#This Row],[8vo A]:[Tercero de BGU A3]])</f>
        <v>0</v>
      </c>
      <c r="CH96" s="232"/>
      <c r="CI96" s="232"/>
      <c r="CJ96" s="232"/>
      <c r="CK9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96" s="234"/>
      <c r="CM96" s="234">
        <f>+SUM(Distributivo_trabajo[[#This Row],[Directivo]:[Total Periodos acompañamiento]])</f>
        <v>2</v>
      </c>
      <c r="CN96" s="238"/>
    </row>
    <row r="97" spans="1:92" x14ac:dyDescent="0.3">
      <c r="A97" s="239">
        <v>11</v>
      </c>
      <c r="B97" s="240" t="str">
        <f ca="1">IF(Distributivo_trabajo[[#This Row],[Nro.]]="","",VLOOKUP(Distributivo_trabajo[[#This Row],[Nro.]],'Nómina de personal'!$A:$C,3,0))</f>
        <v xml:space="preserve">DIANA CAROLINA  BERMEO MARTINEZ </v>
      </c>
      <c r="C97" s="240" t="str">
        <f ca="1">IF(Distributivo_trabajo[[#This Row],[Nro.]]="","",VLOOKUP(Distributivo_trabajo[[#This Row],[Nro.]],'Nómina de personal'!$A:$K,11,0))</f>
        <v>Contrato</v>
      </c>
      <c r="D97" s="240" t="str">
        <f ca="1">IF(Distributivo_trabajo[[#This Row],[Nro.]]="","",VLOOKUP(Distributivo_trabajo[[#This Row],[Nro.]],'Nómina de personal'!$A:$L,12,0))</f>
        <v>Docente</v>
      </c>
      <c r="E97" s="240" t="str">
        <f ca="1">IF(Distributivo_trabajo[[#This Row],[Nro.]]="","",VLOOKUP(Distributivo_trabajo[[#This Row],[Nro.]],'Nómina de personal'!$A:$G,7,0))</f>
        <v>CONTRATO OCACIONAL 2022 DOCENTE MATEMÁTICA</v>
      </c>
      <c r="F97" s="229" t="s">
        <v>442</v>
      </c>
      <c r="G97" s="229" t="s">
        <v>456</v>
      </c>
      <c r="H97" s="229" t="s">
        <v>225</v>
      </c>
      <c r="I97" s="230" t="s">
        <v>149</v>
      </c>
      <c r="J97" s="242"/>
      <c r="K97" s="242"/>
      <c r="L97" s="243"/>
      <c r="M97" s="243"/>
      <c r="N97" s="243"/>
      <c r="O97" s="243"/>
      <c r="P97" s="231"/>
      <c r="Q97" s="231"/>
      <c r="R97" s="231"/>
      <c r="S97" s="231"/>
      <c r="T97" s="231"/>
      <c r="U97" s="231"/>
      <c r="V97" s="231"/>
      <c r="W97" s="231"/>
      <c r="X97" s="231"/>
      <c r="Y97" s="231"/>
      <c r="Z97" s="231"/>
      <c r="AA97" s="231"/>
      <c r="AB97" s="231"/>
      <c r="AC97" s="231"/>
      <c r="AD97" s="231"/>
      <c r="AE97" s="231"/>
      <c r="AF97" s="231"/>
      <c r="AG97" s="231"/>
      <c r="AH97" s="231"/>
      <c r="AI97" s="231"/>
      <c r="AJ97" s="243"/>
      <c r="AK97" s="243"/>
      <c r="AL97" s="243"/>
      <c r="AM97" s="243"/>
      <c r="AN97" s="243"/>
      <c r="AO97" s="243"/>
      <c r="AP97" s="243"/>
      <c r="AQ97" s="243"/>
      <c r="AR97" s="243"/>
      <c r="AS97" s="243"/>
      <c r="AT97" s="244"/>
      <c r="AU97" s="244"/>
      <c r="AV97" s="244"/>
      <c r="AW97" s="244"/>
      <c r="AX97" s="245"/>
      <c r="AY97" s="244"/>
      <c r="AZ97" s="244"/>
      <c r="BA97" s="244"/>
      <c r="BB97" s="244"/>
      <c r="BC97" s="244">
        <v>2</v>
      </c>
      <c r="BD97" s="244"/>
      <c r="BE97" s="244"/>
      <c r="BF97" s="244"/>
      <c r="BG97" s="244"/>
      <c r="BH97" s="244"/>
      <c r="BI97" s="246">
        <f>+SUM(Distributivo_trabajo[[#This Row],[Grupo 3 años A]:[Tercero de BT IEME A]])</f>
        <v>2</v>
      </c>
      <c r="BJ97" s="247"/>
      <c r="BK97" s="247"/>
      <c r="BL97" s="247"/>
      <c r="BM97" s="247"/>
      <c r="BN97" s="247"/>
      <c r="BO97" s="247"/>
      <c r="BP97" s="247"/>
      <c r="BQ97" s="247"/>
      <c r="BR97" s="247"/>
      <c r="BS97" s="247"/>
      <c r="BT97" s="247"/>
      <c r="BU97" s="247"/>
      <c r="BV97" s="248"/>
      <c r="BW97" s="248"/>
      <c r="BX97" s="248"/>
      <c r="BY97" s="248"/>
      <c r="BZ97" s="249">
        <f>+SUM(Distributivo_trabajo[[#This Row],[Grupo 3 años A2]:[BTP]])</f>
        <v>0</v>
      </c>
      <c r="CA97" s="244"/>
      <c r="CB97" s="244"/>
      <c r="CC97" s="244"/>
      <c r="CD97" s="244"/>
      <c r="CE97" s="244"/>
      <c r="CF97" s="244"/>
      <c r="CG97" s="246">
        <f>+SUM(Distributivo_trabajo[[#This Row],[8vo A]:[Tercero de BGU A3]])</f>
        <v>0</v>
      </c>
      <c r="CH97" s="244"/>
      <c r="CI97" s="244"/>
      <c r="CJ97" s="244"/>
      <c r="CK9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97" s="246"/>
      <c r="CM97" s="246">
        <f>+SUM(Distributivo_trabajo[[#This Row],[Directivo]:[Total Periodos acompañamiento]])</f>
        <v>2</v>
      </c>
      <c r="CN97" s="250"/>
    </row>
    <row r="98" spans="1:92" x14ac:dyDescent="0.3">
      <c r="A98" s="227">
        <v>11</v>
      </c>
      <c r="B98" s="228" t="str">
        <f ca="1">IF(Distributivo_trabajo[[#This Row],[Nro.]]="","",VLOOKUP(Distributivo_trabajo[[#This Row],[Nro.]],'Nómina de personal'!$A:$C,3,0))</f>
        <v xml:space="preserve">DIANA CAROLINA  BERMEO MARTINEZ </v>
      </c>
      <c r="C98" s="228" t="str">
        <f ca="1">IF(Distributivo_trabajo[[#This Row],[Nro.]]="","",VLOOKUP(Distributivo_trabajo[[#This Row],[Nro.]],'Nómina de personal'!$A:$K,11,0))</f>
        <v>Contrato</v>
      </c>
      <c r="D98" s="228" t="str">
        <f ca="1">IF(Distributivo_trabajo[[#This Row],[Nro.]]="","",VLOOKUP(Distributivo_trabajo[[#This Row],[Nro.]],'Nómina de personal'!$A:$L,12,0))</f>
        <v>Docente</v>
      </c>
      <c r="E98" s="228" t="str">
        <f ca="1">IF(Distributivo_trabajo[[#This Row],[Nro.]]="","",VLOOKUP(Distributivo_trabajo[[#This Row],[Nro.]],'Nómina de personal'!$A:$G,7,0))</f>
        <v>CONTRATO OCACIONAL 2022 DOCENTE MATEMÁTICA</v>
      </c>
      <c r="F98" s="229" t="s">
        <v>837</v>
      </c>
      <c r="G98" s="229" t="s">
        <v>198</v>
      </c>
      <c r="H98" s="229"/>
      <c r="I98" s="230" t="s">
        <v>184</v>
      </c>
      <c r="J98" s="230"/>
      <c r="K98" s="230"/>
      <c r="L98" s="231"/>
      <c r="M98" s="231"/>
      <c r="N98" s="231"/>
      <c r="O98" s="231"/>
      <c r="P98" s="231"/>
      <c r="Q98" s="231"/>
      <c r="R98" s="231"/>
      <c r="S98" s="231"/>
      <c r="T98" s="231"/>
      <c r="U98" s="231"/>
      <c r="V98" s="231"/>
      <c r="W98" s="231"/>
      <c r="X98" s="231"/>
      <c r="Y98" s="231"/>
      <c r="Z98" s="231"/>
      <c r="AA98" s="231"/>
      <c r="AB98" s="231"/>
      <c r="AC98" s="231"/>
      <c r="AD98" s="231"/>
      <c r="AE98" s="231"/>
      <c r="AF98" s="231"/>
      <c r="AG98" s="231"/>
      <c r="AH98" s="231"/>
      <c r="AI98" s="231"/>
      <c r="AJ98" s="231"/>
      <c r="AK98" s="231"/>
      <c r="AL98" s="231"/>
      <c r="AM98" s="231"/>
      <c r="AN98" s="231"/>
      <c r="AO98" s="231"/>
      <c r="AP98" s="231"/>
      <c r="AQ98" s="231"/>
      <c r="AR98" s="231"/>
      <c r="AS98" s="231"/>
      <c r="AT98" s="232"/>
      <c r="AU98" s="232"/>
      <c r="AV98" s="232"/>
      <c r="AW98" s="232"/>
      <c r="AX98" s="233"/>
      <c r="AY98" s="232"/>
      <c r="AZ98" s="232"/>
      <c r="BA98" s="232">
        <v>2</v>
      </c>
      <c r="BB98" s="232"/>
      <c r="BC98" s="232"/>
      <c r="BD98" s="232"/>
      <c r="BE98" s="232"/>
      <c r="BF98" s="232"/>
      <c r="BG98" s="232"/>
      <c r="BH98" s="232"/>
      <c r="BI98" s="234">
        <f>+SUM(Distributivo_trabajo[[#This Row],[Grupo 3 años A]:[Tercero de BT IEME A]])</f>
        <v>2</v>
      </c>
      <c r="BJ98" s="235"/>
      <c r="BK98" s="235"/>
      <c r="BL98" s="235"/>
      <c r="BM98" s="235"/>
      <c r="BN98" s="235"/>
      <c r="BO98" s="235"/>
      <c r="BP98" s="235"/>
      <c r="BQ98" s="235"/>
      <c r="BR98" s="235"/>
      <c r="BS98" s="235"/>
      <c r="BT98" s="235"/>
      <c r="BU98" s="235"/>
      <c r="BV98" s="236"/>
      <c r="BW98" s="236"/>
      <c r="BX98" s="236"/>
      <c r="BY98" s="236"/>
      <c r="BZ98" s="237">
        <f>+SUM(Distributivo_trabajo[[#This Row],[Grupo 3 años A2]:[BTP]])</f>
        <v>0</v>
      </c>
      <c r="CA98" s="232"/>
      <c r="CB98" s="232"/>
      <c r="CC98" s="232"/>
      <c r="CD98" s="232"/>
      <c r="CE98" s="232"/>
      <c r="CF98" s="232"/>
      <c r="CG98" s="234">
        <f>+SUM(Distributivo_trabajo[[#This Row],[8vo A]:[Tercero de BGU A3]])</f>
        <v>0</v>
      </c>
      <c r="CH98" s="232"/>
      <c r="CI98" s="232"/>
      <c r="CJ98" s="232"/>
      <c r="CK9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98" s="234"/>
      <c r="CM98" s="234">
        <f>+SUM(Distributivo_trabajo[[#This Row],[Directivo]:[Total Periodos acompañamiento]])</f>
        <v>2</v>
      </c>
      <c r="CN98" s="238" t="s">
        <v>1369</v>
      </c>
    </row>
    <row r="99" spans="1:92" x14ac:dyDescent="0.3">
      <c r="A99" s="227">
        <v>11</v>
      </c>
      <c r="B99" s="228" t="str">
        <f ca="1">IF(Distributivo_trabajo[[#This Row],[Nro.]]="","",VLOOKUP(Distributivo_trabajo[[#This Row],[Nro.]],'Nómina de personal'!$A:$C,3,0))</f>
        <v xml:space="preserve">DIANA CAROLINA  BERMEO MARTINEZ </v>
      </c>
      <c r="C99" s="228" t="str">
        <f ca="1">IF(Distributivo_trabajo[[#This Row],[Nro.]]="","",VLOOKUP(Distributivo_trabajo[[#This Row],[Nro.]],'Nómina de personal'!$A:$K,11,0))</f>
        <v>Contrato</v>
      </c>
      <c r="D99" s="228" t="str">
        <f ca="1">IF(Distributivo_trabajo[[#This Row],[Nro.]]="","",VLOOKUP(Distributivo_trabajo[[#This Row],[Nro.]],'Nómina de personal'!$A:$L,12,0))</f>
        <v>Docente</v>
      </c>
      <c r="E99" s="228" t="str">
        <f ca="1">IF(Distributivo_trabajo[[#This Row],[Nro.]]="","",VLOOKUP(Distributivo_trabajo[[#This Row],[Nro.]],'Nómina de personal'!$A:$G,7,0))</f>
        <v>CONTRATO OCACIONAL 2022 DOCENTE MATEMÁTICA</v>
      </c>
      <c r="F99" s="229" t="s">
        <v>837</v>
      </c>
      <c r="G99" s="229" t="s">
        <v>198</v>
      </c>
      <c r="H99" s="229"/>
      <c r="I99" s="230" t="s">
        <v>268</v>
      </c>
      <c r="J99" s="230"/>
      <c r="K99" s="230"/>
      <c r="L99" s="231"/>
      <c r="M99" s="231"/>
      <c r="N99" s="231"/>
      <c r="O99" s="231"/>
      <c r="P99" s="231"/>
      <c r="Q99" s="231"/>
      <c r="R99" s="231"/>
      <c r="S99" s="231"/>
      <c r="T99" s="231"/>
      <c r="U99" s="231"/>
      <c r="V99" s="231"/>
      <c r="W99" s="231"/>
      <c r="X99" s="231"/>
      <c r="Y99" s="231"/>
      <c r="Z99" s="231"/>
      <c r="AA99" s="231"/>
      <c r="AB99" s="231"/>
      <c r="AC99" s="231"/>
      <c r="AD99" s="231"/>
      <c r="AE99" s="231"/>
      <c r="AF99" s="231"/>
      <c r="AG99" s="231"/>
      <c r="AH99" s="231"/>
      <c r="AI99" s="231"/>
      <c r="AJ99" s="231"/>
      <c r="AK99" s="231"/>
      <c r="AL99" s="231"/>
      <c r="AM99" s="231"/>
      <c r="AN99" s="231"/>
      <c r="AO99" s="231"/>
      <c r="AP99" s="231"/>
      <c r="AQ99" s="231"/>
      <c r="AR99" s="231"/>
      <c r="AS99" s="231"/>
      <c r="AT99" s="232"/>
      <c r="AU99" s="232"/>
      <c r="AV99" s="232"/>
      <c r="AW99" s="232"/>
      <c r="AX99" s="233"/>
      <c r="AY99" s="232"/>
      <c r="AZ99" s="232"/>
      <c r="BA99" s="232">
        <v>4</v>
      </c>
      <c r="BB99" s="232"/>
      <c r="BC99" s="232"/>
      <c r="BD99" s="232"/>
      <c r="BE99" s="232"/>
      <c r="BF99" s="232"/>
      <c r="BG99" s="232"/>
      <c r="BH99" s="232"/>
      <c r="BI99" s="234">
        <f>+SUM(Distributivo_trabajo[[#This Row],[Grupo 3 años A]:[Tercero de BT IEME A]])</f>
        <v>4</v>
      </c>
      <c r="BJ99" s="235"/>
      <c r="BK99" s="235"/>
      <c r="BL99" s="235"/>
      <c r="BM99" s="235"/>
      <c r="BN99" s="235"/>
      <c r="BO99" s="235"/>
      <c r="BP99" s="235"/>
      <c r="BQ99" s="235"/>
      <c r="BR99" s="235"/>
      <c r="BS99" s="235"/>
      <c r="BT99" s="235"/>
      <c r="BU99" s="235"/>
      <c r="BV99" s="236"/>
      <c r="BW99" s="236"/>
      <c r="BX99" s="236"/>
      <c r="BY99" s="236"/>
      <c r="BZ99" s="237">
        <f>+SUM(Distributivo_trabajo[[#This Row],[Grupo 3 años A2]:[BTP]])</f>
        <v>0</v>
      </c>
      <c r="CA99" s="232"/>
      <c r="CB99" s="232"/>
      <c r="CC99" s="232"/>
      <c r="CD99" s="232"/>
      <c r="CE99" s="232"/>
      <c r="CF99" s="232"/>
      <c r="CG99" s="234">
        <f>+SUM(Distributivo_trabajo[[#This Row],[8vo A]:[Tercero de BGU A3]])</f>
        <v>0</v>
      </c>
      <c r="CH99" s="232"/>
      <c r="CI99" s="232"/>
      <c r="CJ99" s="232"/>
      <c r="CK9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99" s="234"/>
      <c r="CM99" s="234">
        <f>+SUM(Distributivo_trabajo[[#This Row],[Directivo]:[Total Periodos acompañamiento]])</f>
        <v>4</v>
      </c>
      <c r="CN99" s="238"/>
    </row>
    <row r="100" spans="1:92" x14ac:dyDescent="0.3">
      <c r="A100" s="227">
        <v>11</v>
      </c>
      <c r="B100" s="228" t="str">
        <f ca="1">IF(Distributivo_trabajo[[#This Row],[Nro.]]="","",VLOOKUP(Distributivo_trabajo[[#This Row],[Nro.]],'Nómina de personal'!$A:$C,3,0))</f>
        <v xml:space="preserve">DIANA CAROLINA  BERMEO MARTINEZ </v>
      </c>
      <c r="C100" s="228" t="str">
        <f ca="1">IF(Distributivo_trabajo[[#This Row],[Nro.]]="","",VLOOKUP(Distributivo_trabajo[[#This Row],[Nro.]],'Nómina de personal'!$A:$K,11,0))</f>
        <v>Contrato</v>
      </c>
      <c r="D100" s="228" t="str">
        <f ca="1">IF(Distributivo_trabajo[[#This Row],[Nro.]]="","",VLOOKUP(Distributivo_trabajo[[#This Row],[Nro.]],'Nómina de personal'!$A:$L,12,0))</f>
        <v>Docente</v>
      </c>
      <c r="E100" s="228" t="str">
        <f ca="1">IF(Distributivo_trabajo[[#This Row],[Nro.]]="","",VLOOKUP(Distributivo_trabajo[[#This Row],[Nro.]],'Nómina de personal'!$A:$G,7,0))</f>
        <v>CONTRATO OCACIONAL 2022 DOCENTE MATEMÁTICA</v>
      </c>
      <c r="F100" s="229" t="s">
        <v>837</v>
      </c>
      <c r="G100" s="229" t="s">
        <v>456</v>
      </c>
      <c r="H100" s="229" t="s">
        <v>225</v>
      </c>
      <c r="I100" s="230" t="s">
        <v>268</v>
      </c>
      <c r="J100" s="230"/>
      <c r="K100" s="230"/>
      <c r="L100" s="231"/>
      <c r="M100" s="231"/>
      <c r="N100" s="231"/>
      <c r="O100" s="231"/>
      <c r="P100" s="231"/>
      <c r="Q100" s="231"/>
      <c r="R100" s="231"/>
      <c r="S100" s="231"/>
      <c r="T100" s="231"/>
      <c r="U100" s="231"/>
      <c r="V100" s="231"/>
      <c r="W100" s="231"/>
      <c r="X100" s="231"/>
      <c r="Y100" s="231"/>
      <c r="Z100" s="231"/>
      <c r="AA100" s="231"/>
      <c r="AB100" s="231"/>
      <c r="AC100" s="231"/>
      <c r="AD100" s="231"/>
      <c r="AE100" s="231"/>
      <c r="AF100" s="231"/>
      <c r="AG100" s="231"/>
      <c r="AH100" s="231"/>
      <c r="AI100" s="231"/>
      <c r="AJ100" s="231"/>
      <c r="AK100" s="231"/>
      <c r="AL100" s="231"/>
      <c r="AM100" s="231"/>
      <c r="AN100" s="231"/>
      <c r="AO100" s="231"/>
      <c r="AP100" s="231"/>
      <c r="AQ100" s="231"/>
      <c r="AR100" s="231"/>
      <c r="AS100" s="231"/>
      <c r="AT100" s="232"/>
      <c r="AU100" s="232"/>
      <c r="AV100" s="232"/>
      <c r="AW100" s="232"/>
      <c r="AX100" s="233"/>
      <c r="AY100" s="232"/>
      <c r="AZ100" s="232"/>
      <c r="BA100" s="232"/>
      <c r="BB100" s="232"/>
      <c r="BC100" s="232"/>
      <c r="BD100" s="232">
        <v>2</v>
      </c>
      <c r="BE100" s="232"/>
      <c r="BF100" s="232"/>
      <c r="BG100" s="232"/>
      <c r="BH100" s="232"/>
      <c r="BI100" s="234">
        <f>+SUM(Distributivo_trabajo[[#This Row],[Grupo 3 años A]:[Tercero de BT IEME A]])</f>
        <v>2</v>
      </c>
      <c r="BJ100" s="235"/>
      <c r="BK100" s="235"/>
      <c r="BL100" s="235"/>
      <c r="BM100" s="235"/>
      <c r="BN100" s="235"/>
      <c r="BO100" s="235"/>
      <c r="BP100" s="235"/>
      <c r="BQ100" s="235"/>
      <c r="BR100" s="235"/>
      <c r="BS100" s="235"/>
      <c r="BT100" s="235"/>
      <c r="BU100" s="235"/>
      <c r="BV100" s="236"/>
      <c r="BW100" s="236"/>
      <c r="BX100" s="236"/>
      <c r="BY100" s="236"/>
      <c r="BZ100" s="237">
        <f>+SUM(Distributivo_trabajo[[#This Row],[Grupo 3 años A2]:[BTP]])</f>
        <v>0</v>
      </c>
      <c r="CA100" s="232"/>
      <c r="CB100" s="232"/>
      <c r="CC100" s="232"/>
      <c r="CD100" s="232"/>
      <c r="CE100" s="232"/>
      <c r="CF100" s="232"/>
      <c r="CG100" s="234">
        <f>+SUM(Distributivo_trabajo[[#This Row],[8vo A]:[Tercero de BGU A3]])</f>
        <v>0</v>
      </c>
      <c r="CH100" s="232"/>
      <c r="CI100" s="232"/>
      <c r="CJ100" s="232"/>
      <c r="CK10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00" s="234"/>
      <c r="CM100" s="234">
        <f>+SUM(Distributivo_trabajo[[#This Row],[Directivo]:[Total Periodos acompañamiento]])</f>
        <v>2</v>
      </c>
      <c r="CN100" s="238"/>
    </row>
    <row r="101" spans="1:92" x14ac:dyDescent="0.3">
      <c r="A101" s="227">
        <v>11</v>
      </c>
      <c r="B101" s="228" t="str">
        <f ca="1">IF(Distributivo_trabajo[[#This Row],[Nro.]]="","",VLOOKUP(Distributivo_trabajo[[#This Row],[Nro.]],'Nómina de personal'!$A:$C,3,0))</f>
        <v xml:space="preserve">DIANA CAROLINA  BERMEO MARTINEZ </v>
      </c>
      <c r="C101" s="228" t="str">
        <f ca="1">IF(Distributivo_trabajo[[#This Row],[Nro.]]="","",VLOOKUP(Distributivo_trabajo[[#This Row],[Nro.]],'Nómina de personal'!$A:$K,11,0))</f>
        <v>Contrato</v>
      </c>
      <c r="D101" s="228" t="str">
        <f ca="1">IF(Distributivo_trabajo[[#This Row],[Nro.]]="","",VLOOKUP(Distributivo_trabajo[[#This Row],[Nro.]],'Nómina de personal'!$A:$L,12,0))</f>
        <v>Docente</v>
      </c>
      <c r="E101" s="228" t="str">
        <f ca="1">IF(Distributivo_trabajo[[#This Row],[Nro.]]="","",VLOOKUP(Distributivo_trabajo[[#This Row],[Nro.]],'Nómina de personal'!$A:$G,7,0))</f>
        <v>CONTRATO OCACIONAL 2022 DOCENTE MATEMÁTICA</v>
      </c>
      <c r="F101" s="229" t="s">
        <v>837</v>
      </c>
      <c r="G101" s="229" t="s">
        <v>456</v>
      </c>
      <c r="H101" s="229" t="s">
        <v>215</v>
      </c>
      <c r="I101" s="230" t="s">
        <v>268</v>
      </c>
      <c r="J101" s="230"/>
      <c r="K101" s="230"/>
      <c r="L101" s="231"/>
      <c r="M101" s="231"/>
      <c r="N101" s="231"/>
      <c r="O101" s="231"/>
      <c r="P101" s="231"/>
      <c r="Q101" s="231"/>
      <c r="R101" s="231"/>
      <c r="S101" s="231"/>
      <c r="T101" s="231"/>
      <c r="U101" s="231"/>
      <c r="V101" s="231"/>
      <c r="W101" s="231"/>
      <c r="X101" s="231"/>
      <c r="Y101" s="231"/>
      <c r="Z101" s="231"/>
      <c r="AA101" s="231"/>
      <c r="AB101" s="231"/>
      <c r="AC101" s="231"/>
      <c r="AD101" s="231"/>
      <c r="AE101" s="231"/>
      <c r="AF101" s="231"/>
      <c r="AG101" s="231"/>
      <c r="AH101" s="231"/>
      <c r="AI101" s="231"/>
      <c r="AJ101" s="231"/>
      <c r="AK101" s="231"/>
      <c r="AL101" s="231"/>
      <c r="AM101" s="231"/>
      <c r="AN101" s="231"/>
      <c r="AO101" s="231"/>
      <c r="AP101" s="231"/>
      <c r="AQ101" s="231"/>
      <c r="AR101" s="231"/>
      <c r="AS101" s="231"/>
      <c r="AT101" s="232"/>
      <c r="AU101" s="232"/>
      <c r="AV101" s="232"/>
      <c r="AW101" s="232"/>
      <c r="AX101" s="233"/>
      <c r="AY101" s="232"/>
      <c r="AZ101" s="232"/>
      <c r="BA101" s="232"/>
      <c r="BB101" s="232"/>
      <c r="BC101" s="232"/>
      <c r="BD101" s="232"/>
      <c r="BE101" s="232"/>
      <c r="BF101" s="232"/>
      <c r="BG101" s="232"/>
      <c r="BH101" s="232">
        <v>2</v>
      </c>
      <c r="BI101" s="234">
        <f>+SUM(Distributivo_trabajo[[#This Row],[Grupo 3 años A]:[Tercero de BT IEME A]])</f>
        <v>2</v>
      </c>
      <c r="BJ101" s="235"/>
      <c r="BK101" s="235"/>
      <c r="BL101" s="235"/>
      <c r="BM101" s="235"/>
      <c r="BN101" s="235"/>
      <c r="BO101" s="235"/>
      <c r="BP101" s="235"/>
      <c r="BQ101" s="235"/>
      <c r="BR101" s="235"/>
      <c r="BS101" s="235"/>
      <c r="BT101" s="235"/>
      <c r="BU101" s="235"/>
      <c r="BV101" s="236"/>
      <c r="BW101" s="236"/>
      <c r="BX101" s="236"/>
      <c r="BY101" s="236"/>
      <c r="BZ101" s="237">
        <f>+SUM(Distributivo_trabajo[[#This Row],[Grupo 3 años A2]:[BTP]])</f>
        <v>0</v>
      </c>
      <c r="CA101" s="232"/>
      <c r="CB101" s="232"/>
      <c r="CC101" s="232"/>
      <c r="CD101" s="232"/>
      <c r="CE101" s="232"/>
      <c r="CF101" s="232"/>
      <c r="CG101" s="234">
        <f>+SUM(Distributivo_trabajo[[#This Row],[8vo A]:[Tercero de BGU A3]])</f>
        <v>0</v>
      </c>
      <c r="CH101" s="232"/>
      <c r="CI101" s="232"/>
      <c r="CJ101" s="232"/>
      <c r="CK10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01" s="234"/>
      <c r="CM101" s="234">
        <f>+SUM(Distributivo_trabajo[[#This Row],[Directivo]:[Total Periodos acompañamiento]])</f>
        <v>2</v>
      </c>
      <c r="CN101" s="238"/>
    </row>
    <row r="102" spans="1:92" x14ac:dyDescent="0.3">
      <c r="A102" s="239">
        <v>11</v>
      </c>
      <c r="B102" s="240" t="str">
        <f ca="1">IF(Distributivo_trabajo[[#This Row],[Nro.]]="","",VLOOKUP(Distributivo_trabajo[[#This Row],[Nro.]],'Nómina de personal'!$A:$C,3,0))</f>
        <v xml:space="preserve">DIANA CAROLINA  BERMEO MARTINEZ </v>
      </c>
      <c r="C102" s="240" t="str">
        <f ca="1">IF(Distributivo_trabajo[[#This Row],[Nro.]]="","",VLOOKUP(Distributivo_trabajo[[#This Row],[Nro.]],'Nómina de personal'!$A:$K,11,0))</f>
        <v>Contrato</v>
      </c>
      <c r="D102" s="240" t="str">
        <f ca="1">IF(Distributivo_trabajo[[#This Row],[Nro.]]="","",VLOOKUP(Distributivo_trabajo[[#This Row],[Nro.]],'Nómina de personal'!$A:$L,12,0))</f>
        <v>Docente</v>
      </c>
      <c r="E102" s="240" t="str">
        <f ca="1">IF(Distributivo_trabajo[[#This Row],[Nro.]]="","",VLOOKUP(Distributivo_trabajo[[#This Row],[Nro.]],'Nómina de personal'!$A:$G,7,0))</f>
        <v>CONTRATO OCACIONAL 2022 DOCENTE MATEMÁTICA</v>
      </c>
      <c r="F102" s="229" t="s">
        <v>713</v>
      </c>
      <c r="G102" s="229" t="s">
        <v>456</v>
      </c>
      <c r="H102" s="229" t="s">
        <v>215</v>
      </c>
      <c r="I102" s="230" t="s">
        <v>609</v>
      </c>
      <c r="J102" s="242"/>
      <c r="K102" s="242"/>
      <c r="L102" s="243"/>
      <c r="M102" s="243"/>
      <c r="N102" s="243"/>
      <c r="O102" s="243"/>
      <c r="P102" s="231"/>
      <c r="Q102" s="231"/>
      <c r="R102" s="231"/>
      <c r="S102" s="231"/>
      <c r="T102" s="231"/>
      <c r="U102" s="231"/>
      <c r="V102" s="231"/>
      <c r="W102" s="231"/>
      <c r="X102" s="231"/>
      <c r="Y102" s="231"/>
      <c r="Z102" s="231"/>
      <c r="AA102" s="231"/>
      <c r="AB102" s="231"/>
      <c r="AC102" s="231"/>
      <c r="AD102" s="231"/>
      <c r="AE102" s="231"/>
      <c r="AF102" s="231"/>
      <c r="AG102" s="231"/>
      <c r="AH102" s="231"/>
      <c r="AI102" s="231"/>
      <c r="AJ102" s="243"/>
      <c r="AK102" s="243"/>
      <c r="AL102" s="243"/>
      <c r="AM102" s="243"/>
      <c r="AN102" s="243"/>
      <c r="AO102" s="243"/>
      <c r="AP102" s="243"/>
      <c r="AQ102" s="243"/>
      <c r="AR102" s="243"/>
      <c r="AS102" s="243"/>
      <c r="AT102" s="244"/>
      <c r="AU102" s="244"/>
      <c r="AV102" s="244"/>
      <c r="AW102" s="244"/>
      <c r="AX102" s="245"/>
      <c r="AY102" s="244"/>
      <c r="AZ102" s="244"/>
      <c r="BA102" s="244"/>
      <c r="BB102" s="244"/>
      <c r="BC102" s="244"/>
      <c r="BD102" s="244"/>
      <c r="BE102" s="244"/>
      <c r="BF102" s="244"/>
      <c r="BG102" s="270">
        <v>1</v>
      </c>
      <c r="BH102" s="244"/>
      <c r="BI102" s="246">
        <f>+SUM(Distributivo_trabajo[[#This Row],[Grupo 3 años A]:[Tercero de BT IEME A]])</f>
        <v>1</v>
      </c>
      <c r="BJ102" s="247"/>
      <c r="BK102" s="247"/>
      <c r="BL102" s="247"/>
      <c r="BM102" s="247"/>
      <c r="BN102" s="247"/>
      <c r="BO102" s="247"/>
      <c r="BP102" s="247"/>
      <c r="BQ102" s="247"/>
      <c r="BR102" s="247"/>
      <c r="BS102" s="247"/>
      <c r="BT102" s="247"/>
      <c r="BU102" s="247"/>
      <c r="BV102" s="248"/>
      <c r="BW102" s="248"/>
      <c r="BX102" s="248"/>
      <c r="BY102" s="248"/>
      <c r="BZ102" s="249">
        <f>+SUM(Distributivo_trabajo[[#This Row],[Grupo 3 años A2]:[BTP]])</f>
        <v>0</v>
      </c>
      <c r="CA102" s="244"/>
      <c r="CB102" s="244"/>
      <c r="CC102" s="244"/>
      <c r="CD102" s="244"/>
      <c r="CE102" s="244"/>
      <c r="CF102" s="244"/>
      <c r="CG102" s="246">
        <f>+SUM(Distributivo_trabajo[[#This Row],[8vo A]:[Tercero de BGU A3]])</f>
        <v>0</v>
      </c>
      <c r="CH102" s="244"/>
      <c r="CI102" s="244"/>
      <c r="CJ102" s="244"/>
      <c r="CK10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02" s="246"/>
      <c r="CM102" s="246">
        <f>+SUM(Distributivo_trabajo[[#This Row],[Directivo]:[Total Periodos acompañamiento]])</f>
        <v>1</v>
      </c>
      <c r="CN102" s="250"/>
    </row>
    <row r="103" spans="1:92" x14ac:dyDescent="0.3">
      <c r="A103" s="227">
        <v>11</v>
      </c>
      <c r="B103" s="228" t="str">
        <f ca="1">IF(Distributivo_trabajo[[#This Row],[Nro.]]="","",VLOOKUP(Distributivo_trabajo[[#This Row],[Nro.]],'Nómina de personal'!$A:$C,3,0))</f>
        <v xml:space="preserve">DIANA CAROLINA  BERMEO MARTINEZ </v>
      </c>
      <c r="C103" s="228" t="str">
        <f ca="1">IF(Distributivo_trabajo[[#This Row],[Nro.]]="","",VLOOKUP(Distributivo_trabajo[[#This Row],[Nro.]],'Nómina de personal'!$A:$K,11,0))</f>
        <v>Contrato</v>
      </c>
      <c r="D103" s="228" t="str">
        <f ca="1">IF(Distributivo_trabajo[[#This Row],[Nro.]]="","",VLOOKUP(Distributivo_trabajo[[#This Row],[Nro.]],'Nómina de personal'!$A:$L,12,0))</f>
        <v>Docente</v>
      </c>
      <c r="E103" s="228" t="str">
        <f ca="1">IF(Distributivo_trabajo[[#This Row],[Nro.]]="","",VLOOKUP(Distributivo_trabajo[[#This Row],[Nro.]],'Nómina de personal'!$A:$G,7,0))</f>
        <v>CONTRATO OCACIONAL 2022 DOCENTE MATEMÁTICA</v>
      </c>
      <c r="F103" s="229" t="s">
        <v>837</v>
      </c>
      <c r="G103" s="229" t="s">
        <v>198</v>
      </c>
      <c r="H103" s="229"/>
      <c r="I103" s="230" t="s">
        <v>844</v>
      </c>
      <c r="J103" s="230"/>
      <c r="K103" s="230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  <c r="AA103" s="231"/>
      <c r="AB103" s="231"/>
      <c r="AC103" s="231"/>
      <c r="AD103" s="231"/>
      <c r="AE103" s="231"/>
      <c r="AF103" s="231"/>
      <c r="AG103" s="231"/>
      <c r="AH103" s="231"/>
      <c r="AI103" s="231"/>
      <c r="AJ103" s="231"/>
      <c r="AK103" s="231"/>
      <c r="AL103" s="231"/>
      <c r="AM103" s="231"/>
      <c r="AN103" s="231"/>
      <c r="AO103" s="231"/>
      <c r="AP103" s="231"/>
      <c r="AQ103" s="231"/>
      <c r="AR103" s="231"/>
      <c r="AS103" s="231"/>
      <c r="AT103" s="232"/>
      <c r="AU103" s="232"/>
      <c r="AV103" s="232"/>
      <c r="AW103" s="232"/>
      <c r="AX103" s="233"/>
      <c r="AY103" s="232"/>
      <c r="AZ103" s="232">
        <v>1</v>
      </c>
      <c r="BA103" s="232"/>
      <c r="BB103" s="232"/>
      <c r="BC103" s="232"/>
      <c r="BD103" s="232"/>
      <c r="BE103" s="232"/>
      <c r="BF103" s="232"/>
      <c r="BG103" s="232"/>
      <c r="BH103" s="232"/>
      <c r="BI103" s="234">
        <f>+SUM(Distributivo_trabajo[[#This Row],[Grupo 3 años A]:[Tercero de BT IEME A]])</f>
        <v>1</v>
      </c>
      <c r="BJ103" s="235"/>
      <c r="BK103" s="235"/>
      <c r="BL103" s="235"/>
      <c r="BM103" s="235"/>
      <c r="BN103" s="235"/>
      <c r="BO103" s="235"/>
      <c r="BP103" s="235"/>
      <c r="BQ103" s="235"/>
      <c r="BR103" s="235"/>
      <c r="BS103" s="235"/>
      <c r="BT103" s="235"/>
      <c r="BU103" s="235"/>
      <c r="BV103" s="236"/>
      <c r="BW103" s="236"/>
      <c r="BX103" s="236"/>
      <c r="BY103" s="236"/>
      <c r="BZ103" s="237">
        <f>+SUM(Distributivo_trabajo[[#This Row],[Grupo 3 años A2]:[BTP]])</f>
        <v>0</v>
      </c>
      <c r="CA103" s="232"/>
      <c r="CB103" s="232"/>
      <c r="CC103" s="232"/>
      <c r="CD103" s="232"/>
      <c r="CE103" s="232"/>
      <c r="CF103" s="232"/>
      <c r="CG103" s="234">
        <f>+SUM(Distributivo_trabajo[[#This Row],[8vo A]:[Tercero de BGU A3]])</f>
        <v>0</v>
      </c>
      <c r="CH103" s="232"/>
      <c r="CI103" s="232"/>
      <c r="CJ103" s="232"/>
      <c r="CK10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03" s="234"/>
      <c r="CM103" s="234">
        <f>+SUM(Distributivo_trabajo[[#This Row],[Directivo]:[Total Periodos acompañamiento]])</f>
        <v>1</v>
      </c>
      <c r="CN103" s="238"/>
    </row>
    <row r="104" spans="1:92" ht="18" customHeight="1" x14ac:dyDescent="0.3">
      <c r="A104" s="227">
        <v>63</v>
      </c>
      <c r="B104" s="228" t="str">
        <f ca="1">IF(Distributivo_trabajo[[#This Row],[Nro.]]="","",VLOOKUP(Distributivo_trabajo[[#This Row],[Nro.]],'Nómina de personal'!$A:$C,3,0))</f>
        <v xml:space="preserve">VILMA XIMENA PUCO CASA </v>
      </c>
      <c r="C104" s="228" t="str">
        <f ca="1">IF(Distributivo_trabajo[[#This Row],[Nro.]]="","",VLOOKUP(Distributivo_trabajo[[#This Row],[Nro.]],'Nómina de personal'!$A:$K,11,0))</f>
        <v>Contrato</v>
      </c>
      <c r="D104" s="228" t="str">
        <f ca="1">IF(Distributivo_trabajo[[#This Row],[Nro.]]="","",VLOOKUP(Distributivo_trabajo[[#This Row],[Nro.]],'Nómina de personal'!$A:$L,12,0))</f>
        <v>Docente</v>
      </c>
      <c r="E104" s="228" t="str">
        <f ca="1">IF(Distributivo_trabajo[[#This Row],[Nro.]]="","",VLOOKUP(Distributivo_trabajo[[#This Row],[Nro.]],'Nómina de personal'!$A:$G,7,0))</f>
        <v>CONTRATO OCACIONAL 2023 DOCENTE  DE MATEMÁTICA</v>
      </c>
      <c r="F104" s="229" t="s">
        <v>837</v>
      </c>
      <c r="G104" s="229" t="s">
        <v>196</v>
      </c>
      <c r="H104" s="229"/>
      <c r="I104" s="230" t="s">
        <v>268</v>
      </c>
      <c r="J104" s="230"/>
      <c r="K104" s="230"/>
      <c r="L104" s="231"/>
      <c r="M104" s="231"/>
      <c r="N104" s="231"/>
      <c r="O104" s="231"/>
      <c r="P104" s="231"/>
      <c r="Q104" s="231"/>
      <c r="R104" s="231"/>
      <c r="S104" s="231"/>
      <c r="T104" s="231"/>
      <c r="U104" s="231"/>
      <c r="V104" s="231"/>
      <c r="W104" s="231"/>
      <c r="X104" s="231"/>
      <c r="Y104" s="231"/>
      <c r="Z104" s="231"/>
      <c r="AA104" s="231"/>
      <c r="AB104" s="231"/>
      <c r="AC104" s="231"/>
      <c r="AD104" s="231"/>
      <c r="AE104" s="231"/>
      <c r="AF104" s="231"/>
      <c r="AG104" s="231"/>
      <c r="AH104" s="231"/>
      <c r="AI104" s="231"/>
      <c r="AJ104" s="231"/>
      <c r="AK104" s="231"/>
      <c r="AL104" s="231"/>
      <c r="AM104" s="231"/>
      <c r="AN104" s="231"/>
      <c r="AO104" s="231"/>
      <c r="AP104" s="231"/>
      <c r="AQ104" s="231">
        <v>6</v>
      </c>
      <c r="AR104" s="231"/>
      <c r="AS104" s="231"/>
      <c r="AT104" s="232"/>
      <c r="AU104" s="232"/>
      <c r="AV104" s="232"/>
      <c r="AW104" s="232"/>
      <c r="AX104" s="233"/>
      <c r="AY104" s="232"/>
      <c r="AZ104" s="232"/>
      <c r="BA104" s="232"/>
      <c r="BB104" s="232"/>
      <c r="BC104" s="232"/>
      <c r="BD104" s="232"/>
      <c r="BE104" s="232"/>
      <c r="BF104" s="232"/>
      <c r="BG104" s="232"/>
      <c r="BH104" s="232"/>
      <c r="BI104" s="234">
        <f>+SUM(Distributivo_trabajo[[#This Row],[Grupo 3 años A]:[Tercero de BT IEME A]])</f>
        <v>6</v>
      </c>
      <c r="BJ104" s="235"/>
      <c r="BK104" s="235"/>
      <c r="BL104" s="235"/>
      <c r="BM104" s="235"/>
      <c r="BN104" s="235"/>
      <c r="BO104" s="235"/>
      <c r="BP104" s="235"/>
      <c r="BQ104" s="235"/>
      <c r="BR104" s="235"/>
      <c r="BS104" s="235"/>
      <c r="BT104" s="235"/>
      <c r="BU104" s="235"/>
      <c r="BV104" s="236"/>
      <c r="BW104" s="236"/>
      <c r="BX104" s="236"/>
      <c r="BY104" s="236"/>
      <c r="BZ104" s="237">
        <f>+SUM(Distributivo_trabajo[[#This Row],[Grupo 3 años A2]:[BTP]])</f>
        <v>0</v>
      </c>
      <c r="CA104" s="232"/>
      <c r="CB104" s="232"/>
      <c r="CC104" s="232"/>
      <c r="CD104" s="232"/>
      <c r="CE104" s="232"/>
      <c r="CF104" s="232"/>
      <c r="CG104" s="234">
        <f>+SUM(Distributivo_trabajo[[#This Row],[8vo A]:[Tercero de BGU A3]])</f>
        <v>0</v>
      </c>
      <c r="CH104" s="232"/>
      <c r="CI104" s="232"/>
      <c r="CJ104" s="232"/>
      <c r="CK10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04" s="234">
        <v>4</v>
      </c>
      <c r="CM104" s="234">
        <f>+SUM(Distributivo_trabajo[[#This Row],[Directivo]:[Total Periodos acompañamiento]])</f>
        <v>10</v>
      </c>
      <c r="CN104" s="238"/>
    </row>
    <row r="105" spans="1:92" x14ac:dyDescent="0.3">
      <c r="A105" s="239">
        <v>63</v>
      </c>
      <c r="B105" s="240" t="str">
        <f ca="1">IF(Distributivo_trabajo[[#This Row],[Nro.]]="","",VLOOKUP(Distributivo_trabajo[[#This Row],[Nro.]],'Nómina de personal'!$A:$C,3,0))</f>
        <v xml:space="preserve">VILMA XIMENA PUCO CASA </v>
      </c>
      <c r="C105" s="240" t="str">
        <f ca="1">IF(Distributivo_trabajo[[#This Row],[Nro.]]="","",VLOOKUP(Distributivo_trabajo[[#This Row],[Nro.]],'Nómina de personal'!$A:$K,11,0))</f>
        <v>Contrato</v>
      </c>
      <c r="D105" s="240" t="str">
        <f ca="1">IF(Distributivo_trabajo[[#This Row],[Nro.]]="","",VLOOKUP(Distributivo_trabajo[[#This Row],[Nro.]],'Nómina de personal'!$A:$L,12,0))</f>
        <v>Docente</v>
      </c>
      <c r="E105" s="240" t="str">
        <f ca="1">IF(Distributivo_trabajo[[#This Row],[Nro.]]="","",VLOOKUP(Distributivo_trabajo[[#This Row],[Nro.]],'Nómina de personal'!$A:$G,7,0))</f>
        <v>CONTRATO OCACIONAL 2023 DOCENTE  DE MATEMÁTICA</v>
      </c>
      <c r="F105" s="229" t="s">
        <v>837</v>
      </c>
      <c r="G105" s="229" t="s">
        <v>196</v>
      </c>
      <c r="H105" s="229"/>
      <c r="I105" s="230" t="s">
        <v>268</v>
      </c>
      <c r="J105" s="242"/>
      <c r="K105" s="242"/>
      <c r="L105" s="243"/>
      <c r="M105" s="243"/>
      <c r="N105" s="243"/>
      <c r="O105" s="243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43"/>
      <c r="AK105" s="243"/>
      <c r="AL105" s="243"/>
      <c r="AM105" s="243"/>
      <c r="AN105" s="243"/>
      <c r="AO105" s="243"/>
      <c r="AP105" s="243"/>
      <c r="AQ105" s="243"/>
      <c r="AR105" s="243">
        <v>6</v>
      </c>
      <c r="AS105" s="243"/>
      <c r="AT105" s="244"/>
      <c r="AU105" s="244"/>
      <c r="AV105" s="244"/>
      <c r="AW105" s="244"/>
      <c r="AX105" s="245"/>
      <c r="AY105" s="244"/>
      <c r="AZ105" s="244"/>
      <c r="BA105" s="244"/>
      <c r="BB105" s="244"/>
      <c r="BC105" s="244"/>
      <c r="BD105" s="244"/>
      <c r="BE105" s="244"/>
      <c r="BF105" s="244"/>
      <c r="BG105" s="244"/>
      <c r="BH105" s="244"/>
      <c r="BI105" s="246">
        <f>+SUM(Distributivo_trabajo[[#This Row],[Grupo 3 años A]:[Tercero de BT IEME A]])</f>
        <v>6</v>
      </c>
      <c r="BJ105" s="247"/>
      <c r="BK105" s="247"/>
      <c r="BL105" s="247"/>
      <c r="BM105" s="247"/>
      <c r="BN105" s="247"/>
      <c r="BO105" s="247"/>
      <c r="BP105" s="247"/>
      <c r="BQ105" s="247"/>
      <c r="BR105" s="247"/>
      <c r="BS105" s="247"/>
      <c r="BT105" s="247"/>
      <c r="BU105" s="247"/>
      <c r="BV105" s="248"/>
      <c r="BW105" s="248"/>
      <c r="BX105" s="248"/>
      <c r="BY105" s="248"/>
      <c r="BZ105" s="249">
        <f>+SUM(Distributivo_trabajo[[#This Row],[Grupo 3 años A2]:[BTP]])</f>
        <v>0</v>
      </c>
      <c r="CA105" s="244"/>
      <c r="CB105" s="244"/>
      <c r="CC105" s="244"/>
      <c r="CD105" s="244"/>
      <c r="CE105" s="244"/>
      <c r="CF105" s="244"/>
      <c r="CG105" s="246">
        <f>+SUM(Distributivo_trabajo[[#This Row],[8vo A]:[Tercero de BGU A3]])</f>
        <v>0</v>
      </c>
      <c r="CH105" s="244"/>
      <c r="CI105" s="244"/>
      <c r="CJ105" s="244"/>
      <c r="CK10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05" s="246"/>
      <c r="CM105" s="246">
        <f>+SUM(Distributivo_trabajo[[#This Row],[Directivo]:[Total Periodos acompañamiento]])</f>
        <v>6</v>
      </c>
      <c r="CN105" s="250"/>
    </row>
    <row r="106" spans="1:92" x14ac:dyDescent="0.3">
      <c r="A106" s="239">
        <v>63</v>
      </c>
      <c r="B106" s="240" t="str">
        <f ca="1">IF(Distributivo_trabajo[[#This Row],[Nro.]]="","",VLOOKUP(Distributivo_trabajo[[#This Row],[Nro.]],'Nómina de personal'!$A:$C,3,0))</f>
        <v xml:space="preserve">VILMA XIMENA PUCO CASA </v>
      </c>
      <c r="C106" s="240" t="str">
        <f ca="1">IF(Distributivo_trabajo[[#This Row],[Nro.]]="","",VLOOKUP(Distributivo_trabajo[[#This Row],[Nro.]],'Nómina de personal'!$A:$K,11,0))</f>
        <v>Contrato</v>
      </c>
      <c r="D106" s="240" t="str">
        <f ca="1">IF(Distributivo_trabajo[[#This Row],[Nro.]]="","",VLOOKUP(Distributivo_trabajo[[#This Row],[Nro.]],'Nómina de personal'!$A:$L,12,0))</f>
        <v>Docente</v>
      </c>
      <c r="E106" s="240" t="str">
        <f ca="1">IF(Distributivo_trabajo[[#This Row],[Nro.]]="","",VLOOKUP(Distributivo_trabajo[[#This Row],[Nro.]],'Nómina de personal'!$A:$G,7,0))</f>
        <v>CONTRATO OCACIONAL 2023 DOCENTE  DE MATEMÁTICA</v>
      </c>
      <c r="F106" s="229" t="s">
        <v>837</v>
      </c>
      <c r="G106" s="229" t="s">
        <v>196</v>
      </c>
      <c r="H106" s="229"/>
      <c r="I106" s="230" t="s">
        <v>268</v>
      </c>
      <c r="J106" s="242"/>
      <c r="K106" s="242"/>
      <c r="L106" s="243"/>
      <c r="M106" s="243"/>
      <c r="N106" s="243"/>
      <c r="O106" s="243"/>
      <c r="P106" s="231"/>
      <c r="Q106" s="231"/>
      <c r="R106" s="231"/>
      <c r="S106" s="231"/>
      <c r="T106" s="231"/>
      <c r="U106" s="231"/>
      <c r="V106" s="231"/>
      <c r="W106" s="231"/>
      <c r="X106" s="231"/>
      <c r="Y106" s="231"/>
      <c r="Z106" s="231"/>
      <c r="AA106" s="231"/>
      <c r="AB106" s="231"/>
      <c r="AC106" s="231"/>
      <c r="AD106" s="231"/>
      <c r="AE106" s="231"/>
      <c r="AF106" s="231"/>
      <c r="AG106" s="231"/>
      <c r="AH106" s="231"/>
      <c r="AI106" s="231"/>
      <c r="AJ106" s="243"/>
      <c r="AK106" s="243"/>
      <c r="AL106" s="243"/>
      <c r="AM106" s="243"/>
      <c r="AN106" s="243"/>
      <c r="AO106" s="243"/>
      <c r="AP106" s="243"/>
      <c r="AQ106" s="243"/>
      <c r="AR106" s="243"/>
      <c r="AS106" s="243">
        <v>6</v>
      </c>
      <c r="AT106" s="244"/>
      <c r="AU106" s="244"/>
      <c r="AV106" s="244"/>
      <c r="AW106" s="244"/>
      <c r="AX106" s="245"/>
      <c r="AY106" s="244"/>
      <c r="AZ106" s="244"/>
      <c r="BA106" s="244"/>
      <c r="BB106" s="244"/>
      <c r="BC106" s="244"/>
      <c r="BD106" s="244"/>
      <c r="BE106" s="244"/>
      <c r="BF106" s="244"/>
      <c r="BG106" s="244"/>
      <c r="BH106" s="244"/>
      <c r="BI106" s="246">
        <f>+SUM(Distributivo_trabajo[[#This Row],[Grupo 3 años A]:[Tercero de BT IEME A]])</f>
        <v>6</v>
      </c>
      <c r="BJ106" s="247"/>
      <c r="BK106" s="247"/>
      <c r="BL106" s="247"/>
      <c r="BM106" s="247"/>
      <c r="BN106" s="247"/>
      <c r="BO106" s="247"/>
      <c r="BP106" s="247"/>
      <c r="BQ106" s="247"/>
      <c r="BR106" s="247"/>
      <c r="BS106" s="247"/>
      <c r="BT106" s="247"/>
      <c r="BU106" s="247"/>
      <c r="BV106" s="248"/>
      <c r="BW106" s="248"/>
      <c r="BX106" s="248"/>
      <c r="BY106" s="248"/>
      <c r="BZ106" s="249">
        <f>+SUM(Distributivo_trabajo[[#This Row],[Grupo 3 años A2]:[BTP]])</f>
        <v>0</v>
      </c>
      <c r="CA106" s="244"/>
      <c r="CB106" s="244"/>
      <c r="CC106" s="244"/>
      <c r="CD106" s="244"/>
      <c r="CE106" s="244"/>
      <c r="CF106" s="244"/>
      <c r="CG106" s="246">
        <f>+SUM(Distributivo_trabajo[[#This Row],[8vo A]:[Tercero de BGU A3]])</f>
        <v>0</v>
      </c>
      <c r="CH106" s="244"/>
      <c r="CI106" s="244"/>
      <c r="CJ106" s="244"/>
      <c r="CK10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06" s="246"/>
      <c r="CM106" s="246">
        <f>+SUM(Distributivo_trabajo[[#This Row],[Directivo]:[Total Periodos acompañamiento]])</f>
        <v>6</v>
      </c>
      <c r="CN106" s="250"/>
    </row>
    <row r="107" spans="1:92" x14ac:dyDescent="0.3">
      <c r="A107" s="239">
        <v>63</v>
      </c>
      <c r="B107" s="240" t="str">
        <f ca="1">IF(Distributivo_trabajo[[#This Row],[Nro.]]="","",VLOOKUP(Distributivo_trabajo[[#This Row],[Nro.]],'Nómina de personal'!$A:$C,3,0))</f>
        <v xml:space="preserve">VILMA XIMENA PUCO CASA </v>
      </c>
      <c r="C107" s="240" t="str">
        <f ca="1">IF(Distributivo_trabajo[[#This Row],[Nro.]]="","",VLOOKUP(Distributivo_trabajo[[#This Row],[Nro.]],'Nómina de personal'!$A:$K,11,0))</f>
        <v>Contrato</v>
      </c>
      <c r="D107" s="240" t="str">
        <f ca="1">IF(Distributivo_trabajo[[#This Row],[Nro.]]="","",VLOOKUP(Distributivo_trabajo[[#This Row],[Nro.]],'Nómina de personal'!$A:$L,12,0))</f>
        <v>Docente</v>
      </c>
      <c r="E107" s="240" t="str">
        <f ca="1">IF(Distributivo_trabajo[[#This Row],[Nro.]]="","",VLOOKUP(Distributivo_trabajo[[#This Row],[Nro.]],'Nómina de personal'!$A:$G,7,0))</f>
        <v>CONTRATO OCACIONAL 2023 DOCENTE  DE MATEMÁTICA</v>
      </c>
      <c r="F107" s="229" t="s">
        <v>837</v>
      </c>
      <c r="G107" s="229" t="s">
        <v>196</v>
      </c>
      <c r="H107" s="229"/>
      <c r="I107" s="230" t="s">
        <v>268</v>
      </c>
      <c r="J107" s="242"/>
      <c r="K107" s="242"/>
      <c r="L107" s="243"/>
      <c r="M107" s="243"/>
      <c r="N107" s="243"/>
      <c r="O107" s="243"/>
      <c r="P107" s="231"/>
      <c r="Q107" s="231"/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  <c r="AC107" s="231"/>
      <c r="AD107" s="231"/>
      <c r="AE107" s="231"/>
      <c r="AF107" s="231"/>
      <c r="AG107" s="231"/>
      <c r="AH107" s="231"/>
      <c r="AI107" s="231"/>
      <c r="AJ107" s="243"/>
      <c r="AK107" s="243"/>
      <c r="AL107" s="243"/>
      <c r="AM107" s="243"/>
      <c r="AN107" s="243"/>
      <c r="AO107" s="243"/>
      <c r="AP107" s="243"/>
      <c r="AQ107" s="243"/>
      <c r="AR107" s="243"/>
      <c r="AS107" s="243"/>
      <c r="AT107" s="244">
        <v>6</v>
      </c>
      <c r="AU107" s="244"/>
      <c r="AV107" s="244"/>
      <c r="AW107" s="244"/>
      <c r="AX107" s="245"/>
      <c r="AY107" s="244"/>
      <c r="AZ107" s="244"/>
      <c r="BA107" s="244"/>
      <c r="BB107" s="244"/>
      <c r="BC107" s="244"/>
      <c r="BD107" s="244"/>
      <c r="BE107" s="244"/>
      <c r="BF107" s="244"/>
      <c r="BG107" s="244"/>
      <c r="BH107" s="244"/>
      <c r="BI107" s="246">
        <f>+SUM(Distributivo_trabajo[[#This Row],[Grupo 3 años A]:[Tercero de BT IEME A]])</f>
        <v>6</v>
      </c>
      <c r="BJ107" s="247"/>
      <c r="BK107" s="247"/>
      <c r="BL107" s="247"/>
      <c r="BM107" s="247"/>
      <c r="BN107" s="247"/>
      <c r="BO107" s="247"/>
      <c r="BP107" s="247"/>
      <c r="BQ107" s="247"/>
      <c r="BR107" s="247"/>
      <c r="BS107" s="247"/>
      <c r="BT107" s="247"/>
      <c r="BU107" s="247"/>
      <c r="BV107" s="248"/>
      <c r="BW107" s="248"/>
      <c r="BX107" s="248"/>
      <c r="BY107" s="248"/>
      <c r="BZ107" s="249">
        <f>+SUM(Distributivo_trabajo[[#This Row],[Grupo 3 años A2]:[BTP]])</f>
        <v>0</v>
      </c>
      <c r="CA107" s="244"/>
      <c r="CB107" s="244"/>
      <c r="CC107" s="244"/>
      <c r="CD107" s="244"/>
      <c r="CE107" s="244"/>
      <c r="CF107" s="244"/>
      <c r="CG107" s="246">
        <f>+SUM(Distributivo_trabajo[[#This Row],[8vo A]:[Tercero de BGU A3]])</f>
        <v>0</v>
      </c>
      <c r="CH107" s="244"/>
      <c r="CI107" s="244"/>
      <c r="CJ107" s="244"/>
      <c r="CK10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07" s="246"/>
      <c r="CM107" s="246">
        <f>+SUM(Distributivo_trabajo[[#This Row],[Directivo]:[Total Periodos acompañamiento]])</f>
        <v>6</v>
      </c>
      <c r="CN107" s="250"/>
    </row>
    <row r="108" spans="1:92" x14ac:dyDescent="0.3">
      <c r="A108" s="227">
        <v>63</v>
      </c>
      <c r="B108" s="228" t="str">
        <f ca="1">IF(Distributivo_trabajo[[#This Row],[Nro.]]="","",VLOOKUP(Distributivo_trabajo[[#This Row],[Nro.]],'Nómina de personal'!$A:$C,3,0))</f>
        <v xml:space="preserve">VILMA XIMENA PUCO CASA </v>
      </c>
      <c r="C108" s="228" t="str">
        <f ca="1">IF(Distributivo_trabajo[[#This Row],[Nro.]]="","",VLOOKUP(Distributivo_trabajo[[#This Row],[Nro.]],'Nómina de personal'!$A:$K,11,0))</f>
        <v>Contrato</v>
      </c>
      <c r="D108" s="228" t="str">
        <f ca="1">IF(Distributivo_trabajo[[#This Row],[Nro.]]="","",VLOOKUP(Distributivo_trabajo[[#This Row],[Nro.]],'Nómina de personal'!$A:$L,12,0))</f>
        <v>Docente</v>
      </c>
      <c r="E108" s="228" t="str">
        <f ca="1">IF(Distributivo_trabajo[[#This Row],[Nro.]]="","",VLOOKUP(Distributivo_trabajo[[#This Row],[Nro.]],'Nómina de personal'!$A:$G,7,0))</f>
        <v>CONTRATO OCACIONAL 2023 DOCENTE  DE MATEMÁTICA</v>
      </c>
      <c r="F108" s="229" t="s">
        <v>837</v>
      </c>
      <c r="G108" s="229" t="s">
        <v>196</v>
      </c>
      <c r="H108" s="229"/>
      <c r="I108" s="230" t="s">
        <v>846</v>
      </c>
      <c r="J108" s="230"/>
      <c r="K108" s="230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>
        <v>1</v>
      </c>
      <c r="AR108" s="231"/>
      <c r="AS108" s="231"/>
      <c r="AT108" s="232"/>
      <c r="AU108" s="232"/>
      <c r="AV108" s="232"/>
      <c r="AW108" s="232"/>
      <c r="AX108" s="233"/>
      <c r="AY108" s="232"/>
      <c r="AZ108" s="232"/>
      <c r="BA108" s="232"/>
      <c r="BB108" s="232"/>
      <c r="BC108" s="232"/>
      <c r="BD108" s="232"/>
      <c r="BE108" s="232"/>
      <c r="BF108" s="232"/>
      <c r="BG108" s="232"/>
      <c r="BH108" s="232"/>
      <c r="BI108" s="234">
        <f>+SUM(Distributivo_trabajo[[#This Row],[Grupo 3 años A]:[Tercero de BT IEME A]])</f>
        <v>1</v>
      </c>
      <c r="BJ108" s="235"/>
      <c r="BK108" s="235"/>
      <c r="BL108" s="235"/>
      <c r="BM108" s="235"/>
      <c r="BN108" s="235"/>
      <c r="BO108" s="235"/>
      <c r="BP108" s="235"/>
      <c r="BQ108" s="235"/>
      <c r="BR108" s="235"/>
      <c r="BS108" s="235"/>
      <c r="BT108" s="235"/>
      <c r="BU108" s="235"/>
      <c r="BV108" s="236"/>
      <c r="BW108" s="236"/>
      <c r="BX108" s="236"/>
      <c r="BY108" s="236"/>
      <c r="BZ108" s="237">
        <f>+SUM(Distributivo_trabajo[[#This Row],[Grupo 3 años A2]:[BTP]])</f>
        <v>0</v>
      </c>
      <c r="CA108" s="232"/>
      <c r="CB108" s="232"/>
      <c r="CC108" s="232"/>
      <c r="CD108" s="232"/>
      <c r="CE108" s="232"/>
      <c r="CF108" s="232"/>
      <c r="CG108" s="234">
        <f>+SUM(Distributivo_trabajo[[#This Row],[8vo A]:[Tercero de BGU A3]])</f>
        <v>0</v>
      </c>
      <c r="CH108" s="232"/>
      <c r="CI108" s="232"/>
      <c r="CJ108" s="232"/>
      <c r="CK10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08" s="234"/>
      <c r="CM108" s="234">
        <f>+SUM(Distributivo_trabajo[[#This Row],[Directivo]:[Total Periodos acompañamiento]])</f>
        <v>1</v>
      </c>
      <c r="CN108" s="238"/>
    </row>
    <row r="109" spans="1:92" x14ac:dyDescent="0.3">
      <c r="A109" s="227">
        <v>63</v>
      </c>
      <c r="B109" s="228" t="str">
        <f ca="1">IF(Distributivo_trabajo[[#This Row],[Nro.]]="","",VLOOKUP(Distributivo_trabajo[[#This Row],[Nro.]],'Nómina de personal'!$A:$C,3,0))</f>
        <v xml:space="preserve">VILMA XIMENA PUCO CASA </v>
      </c>
      <c r="C109" s="228" t="str">
        <f ca="1">IF(Distributivo_trabajo[[#This Row],[Nro.]]="","",VLOOKUP(Distributivo_trabajo[[#This Row],[Nro.]],'Nómina de personal'!$A:$K,11,0))</f>
        <v>Contrato</v>
      </c>
      <c r="D109" s="228" t="str">
        <f ca="1">IF(Distributivo_trabajo[[#This Row],[Nro.]]="","",VLOOKUP(Distributivo_trabajo[[#This Row],[Nro.]],'Nómina de personal'!$A:$L,12,0))</f>
        <v>Docente</v>
      </c>
      <c r="E109" s="228" t="str">
        <f ca="1">IF(Distributivo_trabajo[[#This Row],[Nro.]]="","",VLOOKUP(Distributivo_trabajo[[#This Row],[Nro.]],'Nómina de personal'!$A:$G,7,0))</f>
        <v>CONTRATO OCACIONAL 2023 DOCENTE  DE MATEMÁTICA</v>
      </c>
      <c r="F109" s="229" t="s">
        <v>837</v>
      </c>
      <c r="G109" s="229" t="s">
        <v>196</v>
      </c>
      <c r="H109" s="229"/>
      <c r="I109" s="230" t="s">
        <v>844</v>
      </c>
      <c r="J109" s="230"/>
      <c r="K109" s="230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1"/>
      <c r="AK109" s="231"/>
      <c r="AL109" s="231"/>
      <c r="AM109" s="231"/>
      <c r="AN109" s="231"/>
      <c r="AO109" s="231"/>
      <c r="AP109" s="231"/>
      <c r="AQ109" s="231">
        <v>1</v>
      </c>
      <c r="AR109" s="231"/>
      <c r="AS109" s="231"/>
      <c r="AT109" s="232"/>
      <c r="AU109" s="232"/>
      <c r="AV109" s="232"/>
      <c r="AW109" s="232"/>
      <c r="AX109" s="233"/>
      <c r="AY109" s="232"/>
      <c r="AZ109" s="232"/>
      <c r="BA109" s="232"/>
      <c r="BB109" s="232"/>
      <c r="BC109" s="232"/>
      <c r="BD109" s="232"/>
      <c r="BE109" s="232"/>
      <c r="BF109" s="232"/>
      <c r="BG109" s="232"/>
      <c r="BH109" s="232"/>
      <c r="BI109" s="234">
        <f>+SUM(Distributivo_trabajo[[#This Row],[Grupo 3 años A]:[Tercero de BT IEME A]])</f>
        <v>1</v>
      </c>
      <c r="BJ109" s="235"/>
      <c r="BK109" s="235"/>
      <c r="BL109" s="235"/>
      <c r="BM109" s="235"/>
      <c r="BN109" s="235"/>
      <c r="BO109" s="235"/>
      <c r="BP109" s="235"/>
      <c r="BQ109" s="235"/>
      <c r="BR109" s="235"/>
      <c r="BS109" s="235"/>
      <c r="BT109" s="235"/>
      <c r="BU109" s="235"/>
      <c r="BV109" s="236"/>
      <c r="BW109" s="236"/>
      <c r="BX109" s="236"/>
      <c r="BY109" s="236"/>
      <c r="BZ109" s="237">
        <f>+SUM(Distributivo_trabajo[[#This Row],[Grupo 3 años A2]:[BTP]])</f>
        <v>0</v>
      </c>
      <c r="CA109" s="232"/>
      <c r="CB109" s="232"/>
      <c r="CC109" s="232"/>
      <c r="CD109" s="232"/>
      <c r="CE109" s="232"/>
      <c r="CF109" s="232"/>
      <c r="CG109" s="234">
        <f>+SUM(Distributivo_trabajo[[#This Row],[8vo A]:[Tercero de BGU A3]])</f>
        <v>0</v>
      </c>
      <c r="CH109" s="232"/>
      <c r="CI109" s="232"/>
      <c r="CJ109" s="232"/>
      <c r="CK10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09" s="234"/>
      <c r="CM109" s="234">
        <f>+SUM(Distributivo_trabajo[[#This Row],[Directivo]:[Total Periodos acompañamiento]])</f>
        <v>1</v>
      </c>
      <c r="CN109" s="238"/>
    </row>
    <row r="110" spans="1:92" x14ac:dyDescent="0.3">
      <c r="A110" s="227">
        <v>62</v>
      </c>
      <c r="B110" s="228" t="str">
        <f ca="1">IF(Distributivo_trabajo[[#This Row],[Nro.]]="","",VLOOKUP(Distributivo_trabajo[[#This Row],[Nro.]],'Nómina de personal'!$A:$C,3,0))</f>
        <v xml:space="preserve">VÍCTOR HUGO ESCOBAR REYES </v>
      </c>
      <c r="C110" s="228" t="str">
        <f ca="1">IF(Distributivo_trabajo[[#This Row],[Nro.]]="","",VLOOKUP(Distributivo_trabajo[[#This Row],[Nro.]],'Nómina de personal'!$A:$K,11,0))</f>
        <v>Nomb. Definitivo</v>
      </c>
      <c r="D110" s="228" t="str">
        <f ca="1">IF(Distributivo_trabajo[[#This Row],[Nro.]]="","",VLOOKUP(Distributivo_trabajo[[#This Row],[Nro.]],'Nómina de personal'!$A:$L,12,0))</f>
        <v>Docente</v>
      </c>
      <c r="E110" s="228" t="str">
        <f ca="1">IF(Distributivo_trabajo[[#This Row],[Nro.]]="","",VLOOKUP(Distributivo_trabajo[[#This Row],[Nro.]],'Nómina de personal'!$A:$G,7,0))</f>
        <v>NOMBRAMIENTO DEFINITIVO DESDE 1988 DOCENTE DE MATEMATICAS EGB A 3RO BGU</v>
      </c>
      <c r="F110" s="229" t="s">
        <v>837</v>
      </c>
      <c r="G110" s="229" t="s">
        <v>198</v>
      </c>
      <c r="H110" s="229"/>
      <c r="I110" s="230" t="s">
        <v>268</v>
      </c>
      <c r="J110" s="230"/>
      <c r="K110" s="230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  <c r="W110" s="231"/>
      <c r="X110" s="231"/>
      <c r="Y110" s="231"/>
      <c r="Z110" s="231"/>
      <c r="AA110" s="231"/>
      <c r="AB110" s="231"/>
      <c r="AC110" s="231"/>
      <c r="AD110" s="231"/>
      <c r="AE110" s="231"/>
      <c r="AF110" s="231"/>
      <c r="AG110" s="231"/>
      <c r="AH110" s="231"/>
      <c r="AI110" s="231"/>
      <c r="AJ110" s="231"/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2"/>
      <c r="AU110" s="232"/>
      <c r="AV110" s="232"/>
      <c r="AW110" s="232"/>
      <c r="AX110" s="233"/>
      <c r="AY110" s="232">
        <v>5</v>
      </c>
      <c r="AZ110" s="232"/>
      <c r="BA110" s="232"/>
      <c r="BB110" s="232"/>
      <c r="BC110" s="232"/>
      <c r="BD110" s="232"/>
      <c r="BE110" s="232"/>
      <c r="BF110" s="232"/>
      <c r="BG110" s="232"/>
      <c r="BH110" s="232"/>
      <c r="BI110" s="234">
        <f>+SUM(Distributivo_trabajo[[#This Row],[Grupo 3 años A]:[Tercero de BT IEME A]])</f>
        <v>5</v>
      </c>
      <c r="BJ110" s="235"/>
      <c r="BK110" s="235"/>
      <c r="BL110" s="235"/>
      <c r="BM110" s="235"/>
      <c r="BN110" s="235"/>
      <c r="BO110" s="235"/>
      <c r="BP110" s="235"/>
      <c r="BQ110" s="235"/>
      <c r="BR110" s="235"/>
      <c r="BS110" s="235"/>
      <c r="BT110" s="235"/>
      <c r="BU110" s="235"/>
      <c r="BV110" s="236"/>
      <c r="BW110" s="236"/>
      <c r="BX110" s="236"/>
      <c r="BY110" s="236"/>
      <c r="BZ110" s="237">
        <f>+SUM(Distributivo_trabajo[[#This Row],[Grupo 3 años A2]:[BTP]])</f>
        <v>0</v>
      </c>
      <c r="CA110" s="232"/>
      <c r="CB110" s="232"/>
      <c r="CC110" s="232"/>
      <c r="CD110" s="232"/>
      <c r="CE110" s="232"/>
      <c r="CF110" s="232"/>
      <c r="CG110" s="234">
        <f>+SUM(Distributivo_trabajo[[#This Row],[8vo A]:[Tercero de BGU A3]])</f>
        <v>0</v>
      </c>
      <c r="CH110" s="232"/>
      <c r="CI110" s="232"/>
      <c r="CJ110" s="232"/>
      <c r="CK11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110" s="234">
        <v>5</v>
      </c>
      <c r="CM110" s="234">
        <f>+SUM(Distributivo_trabajo[[#This Row],[Directivo]:[Total Periodos acompañamiento]])</f>
        <v>10</v>
      </c>
      <c r="CN110" s="238"/>
    </row>
    <row r="111" spans="1:92" x14ac:dyDescent="0.3">
      <c r="A111" s="227">
        <v>62</v>
      </c>
      <c r="B111" s="228" t="str">
        <f ca="1">IF(Distributivo_trabajo[[#This Row],[Nro.]]="","",VLOOKUP(Distributivo_trabajo[[#This Row],[Nro.]],'Nómina de personal'!$A:$C,3,0))</f>
        <v xml:space="preserve">VÍCTOR HUGO ESCOBAR REYES </v>
      </c>
      <c r="C111" s="228" t="str">
        <f ca="1">IF(Distributivo_trabajo[[#This Row],[Nro.]]="","",VLOOKUP(Distributivo_trabajo[[#This Row],[Nro.]],'Nómina de personal'!$A:$K,11,0))</f>
        <v>Nomb. Definitivo</v>
      </c>
      <c r="D111" s="228" t="str">
        <f ca="1">IF(Distributivo_trabajo[[#This Row],[Nro.]]="","",VLOOKUP(Distributivo_trabajo[[#This Row],[Nro.]],'Nómina de personal'!$A:$L,12,0))</f>
        <v>Docente</v>
      </c>
      <c r="E111" s="228" t="str">
        <f ca="1">IF(Distributivo_trabajo[[#This Row],[Nro.]]="","",VLOOKUP(Distributivo_trabajo[[#This Row],[Nro.]],'Nómina de personal'!$A:$G,7,0))</f>
        <v>NOMBRAMIENTO DEFINITIVO DESDE 1988 DOCENTE DE MATEMATICAS EGB A 3RO BGU</v>
      </c>
      <c r="F111" s="229" t="s">
        <v>837</v>
      </c>
      <c r="G111" s="229" t="s">
        <v>198</v>
      </c>
      <c r="H111" s="229"/>
      <c r="I111" s="230" t="s">
        <v>268</v>
      </c>
      <c r="J111" s="242"/>
      <c r="K111" s="242"/>
      <c r="L111" s="243"/>
      <c r="M111" s="243"/>
      <c r="N111" s="243"/>
      <c r="O111" s="243"/>
      <c r="P111" s="231"/>
      <c r="Q111" s="231"/>
      <c r="R111" s="231"/>
      <c r="S111" s="231"/>
      <c r="T111" s="231"/>
      <c r="U111" s="231"/>
      <c r="V111" s="231"/>
      <c r="W111" s="231"/>
      <c r="X111" s="231"/>
      <c r="Y111" s="231"/>
      <c r="Z111" s="231"/>
      <c r="AA111" s="231"/>
      <c r="AB111" s="231"/>
      <c r="AC111" s="231"/>
      <c r="AD111" s="231"/>
      <c r="AE111" s="231"/>
      <c r="AF111" s="231"/>
      <c r="AG111" s="231"/>
      <c r="AH111" s="231"/>
      <c r="AI111" s="231"/>
      <c r="AJ111" s="243"/>
      <c r="AK111" s="243"/>
      <c r="AL111" s="243"/>
      <c r="AM111" s="243"/>
      <c r="AN111" s="243"/>
      <c r="AO111" s="243"/>
      <c r="AP111" s="243"/>
      <c r="AQ111" s="243"/>
      <c r="AR111" s="243"/>
      <c r="AS111" s="243"/>
      <c r="AT111" s="244"/>
      <c r="AU111" s="244"/>
      <c r="AV111" s="244"/>
      <c r="AW111" s="244"/>
      <c r="AX111" s="245"/>
      <c r="AY111" s="244"/>
      <c r="AZ111" s="244">
        <v>5</v>
      </c>
      <c r="BA111" s="244"/>
      <c r="BB111" s="244"/>
      <c r="BC111" s="244"/>
      <c r="BD111" s="244"/>
      <c r="BE111" s="244"/>
      <c r="BF111" s="244"/>
      <c r="BG111" s="244"/>
      <c r="BH111" s="244"/>
      <c r="BI111" s="246">
        <f>+SUM(Distributivo_trabajo[[#This Row],[Grupo 3 años A]:[Tercero de BT IEME A]])</f>
        <v>5</v>
      </c>
      <c r="BJ111" s="247"/>
      <c r="BK111" s="247"/>
      <c r="BL111" s="247"/>
      <c r="BM111" s="247"/>
      <c r="BN111" s="247"/>
      <c r="BO111" s="247"/>
      <c r="BP111" s="247"/>
      <c r="BQ111" s="247"/>
      <c r="BR111" s="247"/>
      <c r="BS111" s="247"/>
      <c r="BT111" s="247"/>
      <c r="BU111" s="247"/>
      <c r="BV111" s="248"/>
      <c r="BW111" s="248"/>
      <c r="BX111" s="248"/>
      <c r="BY111" s="248"/>
      <c r="BZ111" s="249">
        <f>+SUM(Distributivo_trabajo[[#This Row],[Grupo 3 años A2]:[BTP]])</f>
        <v>0</v>
      </c>
      <c r="CA111" s="244"/>
      <c r="CB111" s="244"/>
      <c r="CC111" s="244"/>
      <c r="CD111" s="244"/>
      <c r="CE111" s="244"/>
      <c r="CF111" s="244"/>
      <c r="CG111" s="246">
        <f>+SUM(Distributivo_trabajo[[#This Row],[8vo A]:[Tercero de BGU A3]])</f>
        <v>0</v>
      </c>
      <c r="CH111" s="244"/>
      <c r="CI111" s="244"/>
      <c r="CJ111" s="244"/>
      <c r="CK11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111" s="246"/>
      <c r="CM111" s="246">
        <f>+SUM(Distributivo_trabajo[[#This Row],[Directivo]:[Total Periodos acompañamiento]])</f>
        <v>5</v>
      </c>
      <c r="CN111" s="250"/>
    </row>
    <row r="112" spans="1:92" x14ac:dyDescent="0.3">
      <c r="A112" s="227">
        <v>62</v>
      </c>
      <c r="B112" s="228" t="str">
        <f ca="1">IF(Distributivo_trabajo[[#This Row],[Nro.]]="","",VLOOKUP(Distributivo_trabajo[[#This Row],[Nro.]],'Nómina de personal'!$A:$C,3,0))</f>
        <v xml:space="preserve">VÍCTOR HUGO ESCOBAR REYES </v>
      </c>
      <c r="C112" s="228" t="str">
        <f ca="1">IF(Distributivo_trabajo[[#This Row],[Nro.]]="","",VLOOKUP(Distributivo_trabajo[[#This Row],[Nro.]],'Nómina de personal'!$A:$K,11,0))</f>
        <v>Nomb. Definitivo</v>
      </c>
      <c r="D112" s="228" t="str">
        <f ca="1">IF(Distributivo_trabajo[[#This Row],[Nro.]]="","",VLOOKUP(Distributivo_trabajo[[#This Row],[Nro.]],'Nómina de personal'!$A:$L,12,0))</f>
        <v>Docente</v>
      </c>
      <c r="E112" s="228" t="str">
        <f ca="1">IF(Distributivo_trabajo[[#This Row],[Nro.]]="","",VLOOKUP(Distributivo_trabajo[[#This Row],[Nro.]],'Nómina de personal'!$A:$G,7,0))</f>
        <v>NOMBRAMIENTO DEFINITIVO DESDE 1988 DOCENTE DE MATEMATICAS EGB A 3RO BGU</v>
      </c>
      <c r="F112" s="229" t="s">
        <v>837</v>
      </c>
      <c r="G112" s="229" t="s">
        <v>456</v>
      </c>
      <c r="H112" s="229" t="s">
        <v>215</v>
      </c>
      <c r="I112" s="230" t="s">
        <v>268</v>
      </c>
      <c r="J112" s="230"/>
      <c r="K112" s="230"/>
      <c r="L112" s="231"/>
      <c r="M112" s="231"/>
      <c r="N112" s="231"/>
      <c r="O112" s="231"/>
      <c r="P112" s="231"/>
      <c r="Q112" s="231"/>
      <c r="R112" s="231"/>
      <c r="S112" s="231"/>
      <c r="T112" s="231"/>
      <c r="U112" s="231"/>
      <c r="V112" s="231"/>
      <c r="W112" s="231"/>
      <c r="X112" s="231"/>
      <c r="Y112" s="231"/>
      <c r="Z112" s="231"/>
      <c r="AA112" s="231"/>
      <c r="AB112" s="231"/>
      <c r="AC112" s="231"/>
      <c r="AD112" s="231"/>
      <c r="AE112" s="231"/>
      <c r="AF112" s="231"/>
      <c r="AG112" s="231"/>
      <c r="AH112" s="231"/>
      <c r="AI112" s="231"/>
      <c r="AJ112" s="231"/>
      <c r="AK112" s="231"/>
      <c r="AL112" s="231"/>
      <c r="AM112" s="231"/>
      <c r="AN112" s="231"/>
      <c r="AO112" s="231"/>
      <c r="AP112" s="231"/>
      <c r="AQ112" s="231"/>
      <c r="AR112" s="231"/>
      <c r="AS112" s="231"/>
      <c r="AT112" s="232"/>
      <c r="AU112" s="232"/>
      <c r="AV112" s="232"/>
      <c r="AW112" s="232"/>
      <c r="AX112" s="233"/>
      <c r="AY112" s="232"/>
      <c r="AZ112" s="232"/>
      <c r="BA112" s="232"/>
      <c r="BB112" s="232"/>
      <c r="BC112" s="232"/>
      <c r="BD112" s="232"/>
      <c r="BE112" s="232">
        <v>3</v>
      </c>
      <c r="BF112" s="232"/>
      <c r="BG112" s="232"/>
      <c r="BH112" s="232"/>
      <c r="BI112" s="234">
        <f>+SUM(Distributivo_trabajo[[#This Row],[Grupo 3 años A]:[Tercero de BT IEME A]])</f>
        <v>3</v>
      </c>
      <c r="BJ112" s="235"/>
      <c r="BK112" s="235"/>
      <c r="BL112" s="235"/>
      <c r="BM112" s="235"/>
      <c r="BN112" s="235"/>
      <c r="BO112" s="235"/>
      <c r="BP112" s="235"/>
      <c r="BQ112" s="235"/>
      <c r="BR112" s="235"/>
      <c r="BS112" s="235"/>
      <c r="BT112" s="235"/>
      <c r="BU112" s="235"/>
      <c r="BV112" s="236"/>
      <c r="BW112" s="236"/>
      <c r="BX112" s="236"/>
      <c r="BY112" s="236"/>
      <c r="BZ112" s="237">
        <f>+SUM(Distributivo_trabajo[[#This Row],[Grupo 3 años A2]:[BTP]])</f>
        <v>0</v>
      </c>
      <c r="CA112" s="232"/>
      <c r="CB112" s="232"/>
      <c r="CC112" s="232"/>
      <c r="CD112" s="232"/>
      <c r="CE112" s="232"/>
      <c r="CF112" s="232"/>
      <c r="CG112" s="234">
        <f>+SUM(Distributivo_trabajo[[#This Row],[8vo A]:[Tercero de BGU A3]])</f>
        <v>0</v>
      </c>
      <c r="CH112" s="232"/>
      <c r="CI112" s="232"/>
      <c r="CJ112" s="232"/>
      <c r="CK11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12" s="234"/>
      <c r="CM112" s="234">
        <f>+SUM(Distributivo_trabajo[[#This Row],[Directivo]:[Total Periodos acompañamiento]])</f>
        <v>3</v>
      </c>
      <c r="CN112" s="238"/>
    </row>
    <row r="113" spans="1:92" x14ac:dyDescent="0.3">
      <c r="A113" s="227">
        <v>62</v>
      </c>
      <c r="B113" s="228" t="str">
        <f ca="1">IF(Distributivo_trabajo[[#This Row],[Nro.]]="","",VLOOKUP(Distributivo_trabajo[[#This Row],[Nro.]],'Nómina de personal'!$A:$C,3,0))</f>
        <v xml:space="preserve">VÍCTOR HUGO ESCOBAR REYES </v>
      </c>
      <c r="C113" s="228" t="str">
        <f ca="1">IF(Distributivo_trabajo[[#This Row],[Nro.]]="","",VLOOKUP(Distributivo_trabajo[[#This Row],[Nro.]],'Nómina de personal'!$A:$K,11,0))</f>
        <v>Nomb. Definitivo</v>
      </c>
      <c r="D113" s="228" t="str">
        <f ca="1">IF(Distributivo_trabajo[[#This Row],[Nro.]]="","",VLOOKUP(Distributivo_trabajo[[#This Row],[Nro.]],'Nómina de personal'!$A:$L,12,0))</f>
        <v>Docente</v>
      </c>
      <c r="E113" s="228" t="str">
        <f ca="1">IF(Distributivo_trabajo[[#This Row],[Nro.]]="","",VLOOKUP(Distributivo_trabajo[[#This Row],[Nro.]],'Nómina de personal'!$A:$G,7,0))</f>
        <v>NOMBRAMIENTO DEFINITIVO DESDE 1988 DOCENTE DE MATEMATICAS EGB A 3RO BGU</v>
      </c>
      <c r="F113" s="229" t="s">
        <v>837</v>
      </c>
      <c r="G113" s="229" t="s">
        <v>456</v>
      </c>
      <c r="H113" s="229" t="s">
        <v>215</v>
      </c>
      <c r="I113" s="230" t="s">
        <v>268</v>
      </c>
      <c r="J113" s="242"/>
      <c r="K113" s="242"/>
      <c r="L113" s="243"/>
      <c r="M113" s="243"/>
      <c r="N113" s="243"/>
      <c r="O113" s="243"/>
      <c r="P113" s="231"/>
      <c r="Q113" s="231"/>
      <c r="R113" s="231"/>
      <c r="S113" s="231"/>
      <c r="T113" s="231"/>
      <c r="U113" s="231"/>
      <c r="V113" s="231"/>
      <c r="W113" s="231"/>
      <c r="X113" s="231"/>
      <c r="Y113" s="231"/>
      <c r="Z113" s="231"/>
      <c r="AA113" s="231"/>
      <c r="AB113" s="231"/>
      <c r="AC113" s="231"/>
      <c r="AD113" s="231"/>
      <c r="AE113" s="231"/>
      <c r="AF113" s="231"/>
      <c r="AG113" s="231"/>
      <c r="AH113" s="231"/>
      <c r="AI113" s="231"/>
      <c r="AJ113" s="243"/>
      <c r="AK113" s="243"/>
      <c r="AL113" s="243"/>
      <c r="AM113" s="243"/>
      <c r="AN113" s="243"/>
      <c r="AO113" s="243"/>
      <c r="AP113" s="243"/>
      <c r="AQ113" s="243"/>
      <c r="AR113" s="243"/>
      <c r="AS113" s="243"/>
      <c r="AT113" s="244"/>
      <c r="AU113" s="244"/>
      <c r="AV113" s="244"/>
      <c r="AW113" s="244"/>
      <c r="AX113" s="245"/>
      <c r="AY113" s="244"/>
      <c r="AZ113" s="244"/>
      <c r="BA113" s="244"/>
      <c r="BB113" s="244"/>
      <c r="BC113" s="244"/>
      <c r="BD113" s="244"/>
      <c r="BE113" s="244"/>
      <c r="BF113" s="244">
        <v>3</v>
      </c>
      <c r="BG113" s="244"/>
      <c r="BH113" s="244"/>
      <c r="BI113" s="246">
        <f>+SUM(Distributivo_trabajo[[#This Row],[Grupo 3 años A]:[Tercero de BT IEME A]])</f>
        <v>3</v>
      </c>
      <c r="BJ113" s="247"/>
      <c r="BK113" s="247"/>
      <c r="BL113" s="247"/>
      <c r="BM113" s="247"/>
      <c r="BN113" s="247"/>
      <c r="BO113" s="247"/>
      <c r="BP113" s="247"/>
      <c r="BQ113" s="247"/>
      <c r="BR113" s="247"/>
      <c r="BS113" s="247"/>
      <c r="BT113" s="247"/>
      <c r="BU113" s="247"/>
      <c r="BV113" s="248"/>
      <c r="BW113" s="248"/>
      <c r="BX113" s="248"/>
      <c r="BY113" s="248"/>
      <c r="BZ113" s="249">
        <f>+SUM(Distributivo_trabajo[[#This Row],[Grupo 3 años A2]:[BTP]])</f>
        <v>0</v>
      </c>
      <c r="CA113" s="244"/>
      <c r="CB113" s="244"/>
      <c r="CC113" s="244"/>
      <c r="CD113" s="244"/>
      <c r="CE113" s="244"/>
      <c r="CF113" s="244"/>
      <c r="CG113" s="246">
        <f>+SUM(Distributivo_trabajo[[#This Row],[8vo A]:[Tercero de BGU A3]])</f>
        <v>0</v>
      </c>
      <c r="CH113" s="244"/>
      <c r="CI113" s="244"/>
      <c r="CJ113" s="244"/>
      <c r="CK11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13" s="246"/>
      <c r="CM113" s="246">
        <f>+SUM(Distributivo_trabajo[[#This Row],[Directivo]:[Total Periodos acompañamiento]])</f>
        <v>3</v>
      </c>
      <c r="CN113" s="250"/>
    </row>
    <row r="114" spans="1:92" x14ac:dyDescent="0.3">
      <c r="A114" s="227">
        <v>62</v>
      </c>
      <c r="B114" s="228" t="str">
        <f ca="1">IF(Distributivo_trabajo[[#This Row],[Nro.]]="","",VLOOKUP(Distributivo_trabajo[[#This Row],[Nro.]],'Nómina de personal'!$A:$C,3,0))</f>
        <v xml:space="preserve">VÍCTOR HUGO ESCOBAR REYES </v>
      </c>
      <c r="C114" s="228" t="str">
        <f ca="1">IF(Distributivo_trabajo[[#This Row],[Nro.]]="","",VLOOKUP(Distributivo_trabajo[[#This Row],[Nro.]],'Nómina de personal'!$A:$K,11,0))</f>
        <v>Nomb. Definitivo</v>
      </c>
      <c r="D114" s="228" t="str">
        <f ca="1">IF(Distributivo_trabajo[[#This Row],[Nro.]]="","",VLOOKUP(Distributivo_trabajo[[#This Row],[Nro.]],'Nómina de personal'!$A:$L,12,0))</f>
        <v>Docente</v>
      </c>
      <c r="E114" s="228" t="str">
        <f ca="1">IF(Distributivo_trabajo[[#This Row],[Nro.]]="","",VLOOKUP(Distributivo_trabajo[[#This Row],[Nro.]],'Nómina de personal'!$A:$G,7,0))</f>
        <v>NOMBRAMIENTO DEFINITIVO DESDE 1988 DOCENTE DE MATEMATICAS EGB A 3RO BGU</v>
      </c>
      <c r="F114" s="229" t="s">
        <v>837</v>
      </c>
      <c r="G114" s="229" t="s">
        <v>456</v>
      </c>
      <c r="H114" s="229" t="s">
        <v>215</v>
      </c>
      <c r="I114" s="230" t="s">
        <v>268</v>
      </c>
      <c r="J114" s="242"/>
      <c r="K114" s="242"/>
      <c r="L114" s="243"/>
      <c r="M114" s="243"/>
      <c r="N114" s="243"/>
      <c r="O114" s="243"/>
      <c r="P114" s="231"/>
      <c r="Q114" s="231"/>
      <c r="R114" s="231"/>
      <c r="S114" s="231"/>
      <c r="T114" s="231"/>
      <c r="U114" s="231"/>
      <c r="V114" s="231"/>
      <c r="W114" s="231"/>
      <c r="X114" s="231"/>
      <c r="Y114" s="231"/>
      <c r="Z114" s="231"/>
      <c r="AA114" s="231"/>
      <c r="AB114" s="231"/>
      <c r="AC114" s="231"/>
      <c r="AD114" s="231"/>
      <c r="AE114" s="231"/>
      <c r="AF114" s="231"/>
      <c r="AG114" s="231"/>
      <c r="AH114" s="231"/>
      <c r="AI114" s="231"/>
      <c r="AJ114" s="243"/>
      <c r="AK114" s="243"/>
      <c r="AL114" s="243"/>
      <c r="AM114" s="243"/>
      <c r="AN114" s="243"/>
      <c r="AO114" s="243"/>
      <c r="AP114" s="243"/>
      <c r="AQ114" s="243"/>
      <c r="AR114" s="243"/>
      <c r="AS114" s="243"/>
      <c r="AT114" s="244"/>
      <c r="AU114" s="244"/>
      <c r="AV114" s="244"/>
      <c r="AW114" s="244"/>
      <c r="AX114" s="245"/>
      <c r="AY114" s="244"/>
      <c r="AZ114" s="244"/>
      <c r="BA114" s="244"/>
      <c r="BB114" s="244"/>
      <c r="BC114" s="244"/>
      <c r="BD114" s="244"/>
      <c r="BE114" s="244"/>
      <c r="BF114" s="244"/>
      <c r="BG114" s="244">
        <v>3</v>
      </c>
      <c r="BH114" s="244"/>
      <c r="BI114" s="246">
        <f>+SUM(Distributivo_trabajo[[#This Row],[Grupo 3 años A]:[Tercero de BT IEME A]])</f>
        <v>3</v>
      </c>
      <c r="BJ114" s="247"/>
      <c r="BK114" s="247"/>
      <c r="BL114" s="247"/>
      <c r="BM114" s="247"/>
      <c r="BN114" s="247"/>
      <c r="BO114" s="247"/>
      <c r="BP114" s="247"/>
      <c r="BQ114" s="247"/>
      <c r="BR114" s="247"/>
      <c r="BS114" s="247"/>
      <c r="BT114" s="247"/>
      <c r="BU114" s="247"/>
      <c r="BV114" s="248"/>
      <c r="BW114" s="248"/>
      <c r="BX114" s="248"/>
      <c r="BY114" s="248"/>
      <c r="BZ114" s="249">
        <f>+SUM(Distributivo_trabajo[[#This Row],[Grupo 3 años A2]:[BTP]])</f>
        <v>0</v>
      </c>
      <c r="CA114" s="244"/>
      <c r="CB114" s="244"/>
      <c r="CC114" s="244"/>
      <c r="CD114" s="244"/>
      <c r="CE114" s="244"/>
      <c r="CF114" s="244"/>
      <c r="CG114" s="246">
        <f>+SUM(Distributivo_trabajo[[#This Row],[8vo A]:[Tercero de BGU A3]])</f>
        <v>0</v>
      </c>
      <c r="CH114" s="244"/>
      <c r="CI114" s="244"/>
      <c r="CJ114" s="244"/>
      <c r="CK11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14" s="246"/>
      <c r="CM114" s="246">
        <f>+SUM(Distributivo_trabajo[[#This Row],[Directivo]:[Total Periodos acompañamiento]])</f>
        <v>3</v>
      </c>
      <c r="CN114" s="250"/>
    </row>
    <row r="115" spans="1:92" x14ac:dyDescent="0.3">
      <c r="A115" s="227">
        <v>62</v>
      </c>
      <c r="B115" s="228" t="str">
        <f ca="1">IF(Distributivo_trabajo[[#This Row],[Nro.]]="","",VLOOKUP(Distributivo_trabajo[[#This Row],[Nro.]],'Nómina de personal'!$A:$C,3,0))</f>
        <v xml:space="preserve">VÍCTOR HUGO ESCOBAR REYES </v>
      </c>
      <c r="C115" s="228" t="str">
        <f ca="1">IF(Distributivo_trabajo[[#This Row],[Nro.]]="","",VLOOKUP(Distributivo_trabajo[[#This Row],[Nro.]],'Nómina de personal'!$A:$K,11,0))</f>
        <v>Nomb. Definitivo</v>
      </c>
      <c r="D115" s="228" t="str">
        <f ca="1">IF(Distributivo_trabajo[[#This Row],[Nro.]]="","",VLOOKUP(Distributivo_trabajo[[#This Row],[Nro.]],'Nómina de personal'!$A:$L,12,0))</f>
        <v>Docente</v>
      </c>
      <c r="E115" s="228" t="str">
        <f ca="1">IF(Distributivo_trabajo[[#This Row],[Nro.]]="","",VLOOKUP(Distributivo_trabajo[[#This Row],[Nro.]],'Nómina de personal'!$A:$G,7,0))</f>
        <v>NOMBRAMIENTO DEFINITIVO DESDE 1988 DOCENTE DE MATEMATICAS EGB A 3RO BGU</v>
      </c>
      <c r="F115" s="229" t="s">
        <v>837</v>
      </c>
      <c r="G115" s="229" t="s">
        <v>456</v>
      </c>
      <c r="H115" s="229" t="s">
        <v>225</v>
      </c>
      <c r="I115" s="230" t="s">
        <v>268</v>
      </c>
      <c r="J115" s="230"/>
      <c r="K115" s="230"/>
      <c r="L115" s="231"/>
      <c r="M115" s="231"/>
      <c r="N115" s="231"/>
      <c r="O115" s="231"/>
      <c r="P115" s="231"/>
      <c r="Q115" s="231"/>
      <c r="R115" s="231"/>
      <c r="S115" s="231"/>
      <c r="T115" s="231"/>
      <c r="U115" s="231"/>
      <c r="V115" s="231"/>
      <c r="W115" s="231"/>
      <c r="X115" s="231"/>
      <c r="Y115" s="231"/>
      <c r="Z115" s="231"/>
      <c r="AA115" s="231"/>
      <c r="AB115" s="231"/>
      <c r="AC115" s="231"/>
      <c r="AD115" s="231"/>
      <c r="AE115" s="231"/>
      <c r="AF115" s="231"/>
      <c r="AG115" s="231"/>
      <c r="AH115" s="231"/>
      <c r="AI115" s="231"/>
      <c r="AJ115" s="231"/>
      <c r="AK115" s="231"/>
      <c r="AL115" s="231"/>
      <c r="AM115" s="231"/>
      <c r="AN115" s="231"/>
      <c r="AO115" s="231"/>
      <c r="AP115" s="231"/>
      <c r="AQ115" s="231"/>
      <c r="AR115" s="231"/>
      <c r="AS115" s="231"/>
      <c r="AT115" s="232"/>
      <c r="AU115" s="232"/>
      <c r="AV115" s="232"/>
      <c r="AW115" s="232"/>
      <c r="AX115" s="233"/>
      <c r="AY115" s="232"/>
      <c r="AZ115" s="232"/>
      <c r="BA115" s="232"/>
      <c r="BB115" s="232">
        <v>3</v>
      </c>
      <c r="BC115" s="232"/>
      <c r="BD115" s="232"/>
      <c r="BE115" s="232"/>
      <c r="BF115" s="232"/>
      <c r="BG115" s="232"/>
      <c r="BH115" s="232"/>
      <c r="BI115" s="234">
        <f>+SUM(Distributivo_trabajo[[#This Row],[Grupo 3 años A]:[Tercero de BT IEME A]])</f>
        <v>3</v>
      </c>
      <c r="BJ115" s="235"/>
      <c r="BK115" s="235"/>
      <c r="BL115" s="235"/>
      <c r="BM115" s="235"/>
      <c r="BN115" s="235"/>
      <c r="BO115" s="235"/>
      <c r="BP115" s="235"/>
      <c r="BQ115" s="235"/>
      <c r="BR115" s="235"/>
      <c r="BS115" s="235"/>
      <c r="BT115" s="235"/>
      <c r="BU115" s="235"/>
      <c r="BV115" s="236"/>
      <c r="BW115" s="236"/>
      <c r="BX115" s="236"/>
      <c r="BY115" s="236"/>
      <c r="BZ115" s="237">
        <f>+SUM(Distributivo_trabajo[[#This Row],[Grupo 3 años A2]:[BTP]])</f>
        <v>0</v>
      </c>
      <c r="CA115" s="232"/>
      <c r="CB115" s="232"/>
      <c r="CC115" s="232"/>
      <c r="CD115" s="232"/>
      <c r="CE115" s="232"/>
      <c r="CF115" s="232"/>
      <c r="CG115" s="234">
        <f>+SUM(Distributivo_trabajo[[#This Row],[8vo A]:[Tercero de BGU A3]])</f>
        <v>0</v>
      </c>
      <c r="CH115" s="232"/>
      <c r="CI115" s="232"/>
      <c r="CJ115" s="232"/>
      <c r="CK11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15" s="234"/>
      <c r="CM115" s="234">
        <f>+SUM(Distributivo_trabajo[[#This Row],[Directivo]:[Total Periodos acompañamiento]])</f>
        <v>3</v>
      </c>
      <c r="CN115" s="238"/>
    </row>
    <row r="116" spans="1:92" x14ac:dyDescent="0.3">
      <c r="A116" s="227">
        <v>62</v>
      </c>
      <c r="B116" s="228" t="str">
        <f ca="1">IF(Distributivo_trabajo[[#This Row],[Nro.]]="","",VLOOKUP(Distributivo_trabajo[[#This Row],[Nro.]],'Nómina de personal'!$A:$C,3,0))</f>
        <v xml:space="preserve">VÍCTOR HUGO ESCOBAR REYES </v>
      </c>
      <c r="C116" s="228" t="str">
        <f ca="1">IF(Distributivo_trabajo[[#This Row],[Nro.]]="","",VLOOKUP(Distributivo_trabajo[[#This Row],[Nro.]],'Nómina de personal'!$A:$K,11,0))</f>
        <v>Nomb. Definitivo</v>
      </c>
      <c r="D116" s="228" t="str">
        <f ca="1">IF(Distributivo_trabajo[[#This Row],[Nro.]]="","",VLOOKUP(Distributivo_trabajo[[#This Row],[Nro.]],'Nómina de personal'!$A:$L,12,0))</f>
        <v>Docente</v>
      </c>
      <c r="E116" s="228" t="str">
        <f ca="1">IF(Distributivo_trabajo[[#This Row],[Nro.]]="","",VLOOKUP(Distributivo_trabajo[[#This Row],[Nro.]],'Nómina de personal'!$A:$G,7,0))</f>
        <v>NOMBRAMIENTO DEFINITIVO DESDE 1988 DOCENTE DE MATEMATICAS EGB A 3RO BGU</v>
      </c>
      <c r="F116" s="229" t="s">
        <v>837</v>
      </c>
      <c r="G116" s="229" t="s">
        <v>456</v>
      </c>
      <c r="H116" s="229" t="s">
        <v>225</v>
      </c>
      <c r="I116" s="230" t="s">
        <v>268</v>
      </c>
      <c r="J116" s="242"/>
      <c r="K116" s="242"/>
      <c r="L116" s="243"/>
      <c r="M116" s="243"/>
      <c r="N116" s="243"/>
      <c r="O116" s="243"/>
      <c r="P116" s="231"/>
      <c r="Q116" s="231"/>
      <c r="R116" s="231"/>
      <c r="S116" s="231"/>
      <c r="T116" s="231"/>
      <c r="U116" s="231"/>
      <c r="V116" s="231"/>
      <c r="W116" s="231"/>
      <c r="X116" s="231"/>
      <c r="Y116" s="231"/>
      <c r="Z116" s="231"/>
      <c r="AA116" s="231"/>
      <c r="AB116" s="231"/>
      <c r="AC116" s="231"/>
      <c r="AD116" s="231"/>
      <c r="AE116" s="231"/>
      <c r="AF116" s="231"/>
      <c r="AG116" s="231"/>
      <c r="AH116" s="231"/>
      <c r="AI116" s="231"/>
      <c r="AJ116" s="243"/>
      <c r="AK116" s="243"/>
      <c r="AL116" s="243"/>
      <c r="AM116" s="243"/>
      <c r="AN116" s="243"/>
      <c r="AO116" s="243"/>
      <c r="AP116" s="243"/>
      <c r="AQ116" s="243"/>
      <c r="AR116" s="243"/>
      <c r="AS116" s="243"/>
      <c r="AT116" s="244"/>
      <c r="AU116" s="244"/>
      <c r="AV116" s="244"/>
      <c r="AW116" s="244"/>
      <c r="AX116" s="245"/>
      <c r="AY116" s="244"/>
      <c r="AZ116" s="244"/>
      <c r="BA116" s="244"/>
      <c r="BB116" s="244"/>
      <c r="BC116" s="244">
        <v>3</v>
      </c>
      <c r="BD116" s="244"/>
      <c r="BE116" s="244"/>
      <c r="BF116" s="244"/>
      <c r="BG116" s="244"/>
      <c r="BH116" s="244"/>
      <c r="BI116" s="246">
        <f>+SUM(Distributivo_trabajo[[#This Row],[Grupo 3 años A]:[Tercero de BT IEME A]])</f>
        <v>3</v>
      </c>
      <c r="BJ116" s="247"/>
      <c r="BK116" s="247"/>
      <c r="BL116" s="247"/>
      <c r="BM116" s="247"/>
      <c r="BN116" s="247"/>
      <c r="BO116" s="247"/>
      <c r="BP116" s="247"/>
      <c r="BQ116" s="247"/>
      <c r="BR116" s="247"/>
      <c r="BS116" s="247"/>
      <c r="BT116" s="247"/>
      <c r="BU116" s="247"/>
      <c r="BV116" s="248"/>
      <c r="BW116" s="248"/>
      <c r="BX116" s="248"/>
      <c r="BY116" s="248"/>
      <c r="BZ116" s="249">
        <f>+SUM(Distributivo_trabajo[[#This Row],[Grupo 3 años A2]:[BTP]])</f>
        <v>0</v>
      </c>
      <c r="CA116" s="244"/>
      <c r="CB116" s="244"/>
      <c r="CC116" s="244"/>
      <c r="CD116" s="244"/>
      <c r="CE116" s="244"/>
      <c r="CF116" s="244"/>
      <c r="CG116" s="246">
        <f>+SUM(Distributivo_trabajo[[#This Row],[8vo A]:[Tercero de BGU A3]])</f>
        <v>0</v>
      </c>
      <c r="CH116" s="244"/>
      <c r="CI116" s="244"/>
      <c r="CJ116" s="244"/>
      <c r="CK11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16" s="246"/>
      <c r="CM116" s="246">
        <f>+SUM(Distributivo_trabajo[[#This Row],[Directivo]:[Total Periodos acompañamiento]])</f>
        <v>3</v>
      </c>
      <c r="CN116" s="250"/>
    </row>
    <row r="117" spans="1:92" ht="17.25" customHeight="1" x14ac:dyDescent="0.3">
      <c r="A117" s="227">
        <v>23</v>
      </c>
      <c r="B117" s="228" t="str">
        <f ca="1">IF(Distributivo_trabajo[[#This Row],[Nro.]]="","",VLOOKUP(Distributivo_trabajo[[#This Row],[Nro.]],'Nómina de personal'!$A:$C,3,0))</f>
        <v xml:space="preserve">JAIME ADALBERTO HERNANDEZ DEL SALTO </v>
      </c>
      <c r="C117" s="228" t="str">
        <f ca="1">IF(Distributivo_trabajo[[#This Row],[Nro.]]="","",VLOOKUP(Distributivo_trabajo[[#This Row],[Nro.]],'Nómina de personal'!$A:$K,11,0))</f>
        <v>Nomb. Provisional</v>
      </c>
      <c r="D117" s="228" t="str">
        <f ca="1">IF(Distributivo_trabajo[[#This Row],[Nro.]]="","",VLOOKUP(Distributivo_trabajo[[#This Row],[Nro.]],'Nómina de personal'!$A:$L,12,0))</f>
        <v>Docente</v>
      </c>
      <c r="E117" s="228" t="str">
        <f ca="1">IF(Distributivo_trabajo[[#This Row],[Nro.]]="","",VLOOKUP(Distributivo_trabajo[[#This Row],[Nro.]],'Nómina de personal'!$A:$G,7,0))</f>
        <v>NOMBRAMIENTO PROVISIONAL  DESDE EL AÑO 2023 DOCENTE DE ESTUDIOS SOCIALES</v>
      </c>
      <c r="F117" s="229" t="s">
        <v>837</v>
      </c>
      <c r="G117" s="229" t="s">
        <v>196</v>
      </c>
      <c r="H117" s="229"/>
      <c r="I117" s="230" t="s">
        <v>268</v>
      </c>
      <c r="J117" s="230"/>
      <c r="K117" s="230"/>
      <c r="L117" s="231"/>
      <c r="M117" s="231"/>
      <c r="N117" s="231"/>
      <c r="O117" s="231"/>
      <c r="P117" s="231"/>
      <c r="Q117" s="231"/>
      <c r="R117" s="231"/>
      <c r="S117" s="231"/>
      <c r="T117" s="231"/>
      <c r="U117" s="231"/>
      <c r="V117" s="231"/>
      <c r="W117" s="231"/>
      <c r="X117" s="231"/>
      <c r="Y117" s="231"/>
      <c r="Z117" s="231"/>
      <c r="AA117" s="231"/>
      <c r="AB117" s="231"/>
      <c r="AC117" s="231"/>
      <c r="AD117" s="231"/>
      <c r="AE117" s="231"/>
      <c r="AF117" s="231"/>
      <c r="AG117" s="231"/>
      <c r="AH117" s="231"/>
      <c r="AI117" s="231"/>
      <c r="AJ117" s="231"/>
      <c r="AK117" s="231"/>
      <c r="AL117" s="231"/>
      <c r="AM117" s="231"/>
      <c r="AN117" s="231"/>
      <c r="AO117" s="231"/>
      <c r="AP117" s="231"/>
      <c r="AQ117" s="231"/>
      <c r="AR117" s="231"/>
      <c r="AS117" s="231"/>
      <c r="AT117" s="232"/>
      <c r="AU117" s="232">
        <v>6</v>
      </c>
      <c r="AV117" s="232"/>
      <c r="AW117" s="232"/>
      <c r="AX117" s="233"/>
      <c r="AY117" s="232"/>
      <c r="AZ117" s="232"/>
      <c r="BA117" s="232"/>
      <c r="BB117" s="232"/>
      <c r="BC117" s="232"/>
      <c r="BD117" s="232"/>
      <c r="BE117" s="232"/>
      <c r="BF117" s="232"/>
      <c r="BG117" s="232"/>
      <c r="BH117" s="232"/>
      <c r="BI117" s="234">
        <f>+SUM(Distributivo_trabajo[[#This Row],[Grupo 3 años A]:[Tercero de BT IEME A]])</f>
        <v>6</v>
      </c>
      <c r="BJ117" s="235"/>
      <c r="BK117" s="235"/>
      <c r="BL117" s="235"/>
      <c r="BM117" s="235"/>
      <c r="BN117" s="235"/>
      <c r="BO117" s="235"/>
      <c r="BP117" s="235"/>
      <c r="BQ117" s="235"/>
      <c r="BR117" s="235"/>
      <c r="BS117" s="235"/>
      <c r="BT117" s="235"/>
      <c r="BU117" s="235"/>
      <c r="BV117" s="236"/>
      <c r="BW117" s="236"/>
      <c r="BX117" s="236"/>
      <c r="BY117" s="236"/>
      <c r="BZ117" s="237">
        <f>+SUM(Distributivo_trabajo[[#This Row],[Grupo 3 años A2]:[BTP]])</f>
        <v>0</v>
      </c>
      <c r="CA117" s="232"/>
      <c r="CB117" s="232"/>
      <c r="CC117" s="232"/>
      <c r="CD117" s="232"/>
      <c r="CE117" s="232"/>
      <c r="CF117" s="232"/>
      <c r="CG117" s="234">
        <f>+SUM(Distributivo_trabajo[[#This Row],[8vo A]:[Tercero de BGU A3]])</f>
        <v>0</v>
      </c>
      <c r="CH117" s="232"/>
      <c r="CI117" s="232"/>
      <c r="CJ117" s="232"/>
      <c r="CK11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17" s="234">
        <v>4</v>
      </c>
      <c r="CM117" s="234">
        <f>+SUM(Distributivo_trabajo[[#This Row],[Directivo]:[Total Periodos acompañamiento]])</f>
        <v>10</v>
      </c>
      <c r="CN117" s="238"/>
    </row>
    <row r="118" spans="1:92" ht="17.25" customHeight="1" x14ac:dyDescent="0.3">
      <c r="A118" s="227">
        <v>23</v>
      </c>
      <c r="B118" s="228" t="str">
        <f ca="1">IF(Distributivo_trabajo[[#This Row],[Nro.]]="","",VLOOKUP(Distributivo_trabajo[[#This Row],[Nro.]],'Nómina de personal'!$A:$C,3,0))</f>
        <v xml:space="preserve">JAIME ADALBERTO HERNANDEZ DEL SALTO </v>
      </c>
      <c r="C118" s="228" t="str">
        <f ca="1">IF(Distributivo_trabajo[[#This Row],[Nro.]]="","",VLOOKUP(Distributivo_trabajo[[#This Row],[Nro.]],'Nómina de personal'!$A:$K,11,0))</f>
        <v>Nomb. Provisional</v>
      </c>
      <c r="D118" s="228" t="str">
        <f ca="1">IF(Distributivo_trabajo[[#This Row],[Nro.]]="","",VLOOKUP(Distributivo_trabajo[[#This Row],[Nro.]],'Nómina de personal'!$A:$L,12,0))</f>
        <v>Docente</v>
      </c>
      <c r="E118" s="228" t="str">
        <f ca="1">IF(Distributivo_trabajo[[#This Row],[Nro.]]="","",VLOOKUP(Distributivo_trabajo[[#This Row],[Nro.]],'Nómina de personal'!$A:$G,7,0))</f>
        <v>NOMBRAMIENTO PROVISIONAL  DESDE EL AÑO 2023 DOCENTE DE ESTUDIOS SOCIALES</v>
      </c>
      <c r="F118" s="229" t="s">
        <v>837</v>
      </c>
      <c r="G118" s="229" t="s">
        <v>196</v>
      </c>
      <c r="H118" s="229"/>
      <c r="I118" s="230" t="s">
        <v>268</v>
      </c>
      <c r="J118" s="242"/>
      <c r="K118" s="242"/>
      <c r="L118" s="243"/>
      <c r="M118" s="243"/>
      <c r="N118" s="243"/>
      <c r="O118" s="243"/>
      <c r="P118" s="231"/>
      <c r="Q118" s="231"/>
      <c r="R118" s="231"/>
      <c r="S118" s="231"/>
      <c r="T118" s="231"/>
      <c r="U118" s="231"/>
      <c r="V118" s="231"/>
      <c r="W118" s="231"/>
      <c r="X118" s="231"/>
      <c r="Y118" s="231"/>
      <c r="Z118" s="231"/>
      <c r="AA118" s="231"/>
      <c r="AB118" s="231"/>
      <c r="AC118" s="231"/>
      <c r="AD118" s="231"/>
      <c r="AE118" s="231"/>
      <c r="AF118" s="231"/>
      <c r="AG118" s="231"/>
      <c r="AH118" s="231"/>
      <c r="AI118" s="231"/>
      <c r="AJ118" s="243"/>
      <c r="AK118" s="243"/>
      <c r="AL118" s="243"/>
      <c r="AM118" s="243"/>
      <c r="AN118" s="243"/>
      <c r="AO118" s="243"/>
      <c r="AP118" s="243"/>
      <c r="AQ118" s="243"/>
      <c r="AR118" s="243"/>
      <c r="AS118" s="243"/>
      <c r="AT118" s="244"/>
      <c r="AU118" s="244"/>
      <c r="AV118" s="244">
        <v>6</v>
      </c>
      <c r="AW118" s="244"/>
      <c r="AX118" s="245"/>
      <c r="AY118" s="244"/>
      <c r="AZ118" s="244"/>
      <c r="BA118" s="244"/>
      <c r="BB118" s="244"/>
      <c r="BC118" s="244"/>
      <c r="BD118" s="244"/>
      <c r="BE118" s="244"/>
      <c r="BF118" s="244"/>
      <c r="BG118" s="244"/>
      <c r="BH118" s="244"/>
      <c r="BI118" s="246">
        <f>+SUM(Distributivo_trabajo[[#This Row],[Grupo 3 años A]:[Tercero de BT IEME A]])</f>
        <v>6</v>
      </c>
      <c r="BJ118" s="247"/>
      <c r="BK118" s="247"/>
      <c r="BL118" s="247"/>
      <c r="BM118" s="247"/>
      <c r="BN118" s="247"/>
      <c r="BO118" s="247"/>
      <c r="BP118" s="247"/>
      <c r="BQ118" s="247"/>
      <c r="BR118" s="247"/>
      <c r="BS118" s="247"/>
      <c r="BT118" s="247"/>
      <c r="BU118" s="247"/>
      <c r="BV118" s="248"/>
      <c r="BW118" s="248"/>
      <c r="BX118" s="248"/>
      <c r="BY118" s="248"/>
      <c r="BZ118" s="249">
        <f>+SUM(Distributivo_trabajo[[#This Row],[Grupo 3 años A2]:[BTP]])</f>
        <v>0</v>
      </c>
      <c r="CA118" s="244"/>
      <c r="CB118" s="244"/>
      <c r="CC118" s="244"/>
      <c r="CD118" s="244"/>
      <c r="CE118" s="244"/>
      <c r="CF118" s="244"/>
      <c r="CG118" s="246">
        <f>+SUM(Distributivo_trabajo[[#This Row],[8vo A]:[Tercero de BGU A3]])</f>
        <v>0</v>
      </c>
      <c r="CH118" s="244"/>
      <c r="CI118" s="244"/>
      <c r="CJ118" s="244"/>
      <c r="CK11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18" s="246"/>
      <c r="CM118" s="246">
        <f>+SUM(Distributivo_trabajo[[#This Row],[Directivo]:[Total Periodos acompañamiento]])</f>
        <v>6</v>
      </c>
      <c r="CN118" s="250"/>
    </row>
    <row r="119" spans="1:92" ht="17.25" customHeight="1" x14ac:dyDescent="0.3">
      <c r="A119" s="227">
        <v>23</v>
      </c>
      <c r="B119" s="228" t="str">
        <f ca="1">IF(Distributivo_trabajo[[#This Row],[Nro.]]="","",VLOOKUP(Distributivo_trabajo[[#This Row],[Nro.]],'Nómina de personal'!$A:$C,3,0))</f>
        <v xml:space="preserve">JAIME ADALBERTO HERNANDEZ DEL SALTO </v>
      </c>
      <c r="C119" s="228" t="str">
        <f ca="1">IF(Distributivo_trabajo[[#This Row],[Nro.]]="","",VLOOKUP(Distributivo_trabajo[[#This Row],[Nro.]],'Nómina de personal'!$A:$K,11,0))</f>
        <v>Nomb. Provisional</v>
      </c>
      <c r="D119" s="228" t="str">
        <f ca="1">IF(Distributivo_trabajo[[#This Row],[Nro.]]="","",VLOOKUP(Distributivo_trabajo[[#This Row],[Nro.]],'Nómina de personal'!$A:$L,12,0))</f>
        <v>Docente</v>
      </c>
      <c r="E119" s="228" t="str">
        <f ca="1">IF(Distributivo_trabajo[[#This Row],[Nro.]]="","",VLOOKUP(Distributivo_trabajo[[#This Row],[Nro.]],'Nómina de personal'!$A:$G,7,0))</f>
        <v>NOMBRAMIENTO PROVISIONAL  DESDE EL AÑO 2023 DOCENTE DE ESTUDIOS SOCIALES</v>
      </c>
      <c r="F119" s="229" t="s">
        <v>837</v>
      </c>
      <c r="G119" s="229" t="s">
        <v>196</v>
      </c>
      <c r="H119" s="229"/>
      <c r="I119" s="230" t="s">
        <v>268</v>
      </c>
      <c r="J119" s="242"/>
      <c r="K119" s="242"/>
      <c r="L119" s="243"/>
      <c r="M119" s="243"/>
      <c r="N119" s="243"/>
      <c r="O119" s="243"/>
      <c r="P119" s="231"/>
      <c r="Q119" s="231"/>
      <c r="R119" s="231"/>
      <c r="S119" s="231"/>
      <c r="T119" s="231"/>
      <c r="U119" s="231"/>
      <c r="V119" s="231"/>
      <c r="W119" s="231"/>
      <c r="X119" s="231"/>
      <c r="Y119" s="231"/>
      <c r="Z119" s="231"/>
      <c r="AA119" s="231"/>
      <c r="AB119" s="231"/>
      <c r="AC119" s="231"/>
      <c r="AD119" s="231"/>
      <c r="AE119" s="231"/>
      <c r="AF119" s="231"/>
      <c r="AG119" s="231"/>
      <c r="AH119" s="231"/>
      <c r="AI119" s="231"/>
      <c r="AJ119" s="243"/>
      <c r="AK119" s="243"/>
      <c r="AL119" s="243"/>
      <c r="AM119" s="243"/>
      <c r="AN119" s="243"/>
      <c r="AO119" s="243"/>
      <c r="AP119" s="243"/>
      <c r="AQ119" s="243"/>
      <c r="AR119" s="243"/>
      <c r="AS119" s="243"/>
      <c r="AT119" s="244"/>
      <c r="AU119" s="244"/>
      <c r="AV119" s="244"/>
      <c r="AW119" s="244">
        <v>6</v>
      </c>
      <c r="AX119" s="245"/>
      <c r="AY119" s="244"/>
      <c r="AZ119" s="244"/>
      <c r="BA119" s="244"/>
      <c r="BB119" s="244"/>
      <c r="BC119" s="244"/>
      <c r="BD119" s="244"/>
      <c r="BE119" s="244"/>
      <c r="BF119" s="244"/>
      <c r="BG119" s="244"/>
      <c r="BH119" s="244"/>
      <c r="BI119" s="246">
        <f>+SUM(Distributivo_trabajo[[#This Row],[Grupo 3 años A]:[Tercero de BT IEME A]])</f>
        <v>6</v>
      </c>
      <c r="BJ119" s="247"/>
      <c r="BK119" s="247"/>
      <c r="BL119" s="247"/>
      <c r="BM119" s="247"/>
      <c r="BN119" s="247"/>
      <c r="BO119" s="247"/>
      <c r="BP119" s="247"/>
      <c r="BQ119" s="247"/>
      <c r="BR119" s="247"/>
      <c r="BS119" s="247"/>
      <c r="BT119" s="247"/>
      <c r="BU119" s="247"/>
      <c r="BV119" s="248"/>
      <c r="BW119" s="248"/>
      <c r="BX119" s="248"/>
      <c r="BY119" s="248"/>
      <c r="BZ119" s="249">
        <f>+SUM(Distributivo_trabajo[[#This Row],[Grupo 3 años A2]:[BTP]])</f>
        <v>0</v>
      </c>
      <c r="CA119" s="244"/>
      <c r="CB119" s="244"/>
      <c r="CC119" s="244"/>
      <c r="CD119" s="244"/>
      <c r="CE119" s="244"/>
      <c r="CF119" s="244"/>
      <c r="CG119" s="246">
        <f>+SUM(Distributivo_trabajo[[#This Row],[8vo A]:[Tercero de BGU A3]])</f>
        <v>0</v>
      </c>
      <c r="CH119" s="244"/>
      <c r="CI119" s="244"/>
      <c r="CJ119" s="244"/>
      <c r="CK11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19" s="246"/>
      <c r="CM119" s="246">
        <f>+SUM(Distributivo_trabajo[[#This Row],[Directivo]:[Total Periodos acompañamiento]])</f>
        <v>6</v>
      </c>
      <c r="CN119" s="250"/>
    </row>
    <row r="120" spans="1:92" ht="17.25" customHeight="1" x14ac:dyDescent="0.3">
      <c r="A120" s="227">
        <v>23</v>
      </c>
      <c r="B120" s="228" t="str">
        <f ca="1">IF(Distributivo_trabajo[[#This Row],[Nro.]]="","",VLOOKUP(Distributivo_trabajo[[#This Row],[Nro.]],'Nómina de personal'!$A:$C,3,0))</f>
        <v xml:space="preserve">JAIME ADALBERTO HERNANDEZ DEL SALTO </v>
      </c>
      <c r="C120" s="228" t="str">
        <f ca="1">IF(Distributivo_trabajo[[#This Row],[Nro.]]="","",VLOOKUP(Distributivo_trabajo[[#This Row],[Nro.]],'Nómina de personal'!$A:$K,11,0))</f>
        <v>Nomb. Provisional</v>
      </c>
      <c r="D120" s="228" t="str">
        <f ca="1">IF(Distributivo_trabajo[[#This Row],[Nro.]]="","",VLOOKUP(Distributivo_trabajo[[#This Row],[Nro.]],'Nómina de personal'!$A:$L,12,0))</f>
        <v>Docente</v>
      </c>
      <c r="E120" s="228" t="str">
        <f ca="1">IF(Distributivo_trabajo[[#This Row],[Nro.]]="","",VLOOKUP(Distributivo_trabajo[[#This Row],[Nro.]],'Nómina de personal'!$A:$G,7,0))</f>
        <v>NOMBRAMIENTO PROVISIONAL  DESDE EL AÑO 2023 DOCENTE DE ESTUDIOS SOCIALES</v>
      </c>
      <c r="F120" s="229" t="s">
        <v>837</v>
      </c>
      <c r="G120" s="229" t="s">
        <v>196</v>
      </c>
      <c r="H120" s="229"/>
      <c r="I120" s="230" t="s">
        <v>268</v>
      </c>
      <c r="J120" s="242"/>
      <c r="K120" s="242"/>
      <c r="L120" s="243"/>
      <c r="M120" s="243"/>
      <c r="N120" s="243"/>
      <c r="O120" s="243"/>
      <c r="P120" s="231"/>
      <c r="Q120" s="231"/>
      <c r="R120" s="231"/>
      <c r="S120" s="231"/>
      <c r="T120" s="231"/>
      <c r="U120" s="231"/>
      <c r="V120" s="231"/>
      <c r="W120" s="231"/>
      <c r="X120" s="231"/>
      <c r="Y120" s="231"/>
      <c r="Z120" s="231"/>
      <c r="AA120" s="231"/>
      <c r="AB120" s="231"/>
      <c r="AC120" s="231"/>
      <c r="AD120" s="231"/>
      <c r="AE120" s="231"/>
      <c r="AF120" s="231"/>
      <c r="AG120" s="231"/>
      <c r="AH120" s="231"/>
      <c r="AI120" s="231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4"/>
      <c r="AU120" s="244"/>
      <c r="AV120" s="244"/>
      <c r="AW120" s="244"/>
      <c r="AX120" s="245">
        <v>6</v>
      </c>
      <c r="AY120" s="244"/>
      <c r="AZ120" s="244"/>
      <c r="BA120" s="244"/>
      <c r="BB120" s="244"/>
      <c r="BC120" s="244"/>
      <c r="BD120" s="244"/>
      <c r="BE120" s="244"/>
      <c r="BF120" s="244"/>
      <c r="BG120" s="244"/>
      <c r="BH120" s="244"/>
      <c r="BI120" s="246">
        <f>+SUM(Distributivo_trabajo[[#This Row],[Grupo 3 años A]:[Tercero de BT IEME A]])</f>
        <v>6</v>
      </c>
      <c r="BJ120" s="247"/>
      <c r="BK120" s="247"/>
      <c r="BL120" s="247"/>
      <c r="BM120" s="247"/>
      <c r="BN120" s="247"/>
      <c r="BO120" s="247"/>
      <c r="BP120" s="247"/>
      <c r="BQ120" s="247"/>
      <c r="BR120" s="247"/>
      <c r="BS120" s="247"/>
      <c r="BT120" s="247"/>
      <c r="BU120" s="247"/>
      <c r="BV120" s="248"/>
      <c r="BW120" s="248"/>
      <c r="BX120" s="248"/>
      <c r="BY120" s="248"/>
      <c r="BZ120" s="249">
        <f>+SUM(Distributivo_trabajo[[#This Row],[Grupo 3 años A2]:[BTP]])</f>
        <v>0</v>
      </c>
      <c r="CA120" s="244"/>
      <c r="CB120" s="244"/>
      <c r="CC120" s="244"/>
      <c r="CD120" s="244"/>
      <c r="CE120" s="244"/>
      <c r="CF120" s="244"/>
      <c r="CG120" s="246">
        <f>+SUM(Distributivo_trabajo[[#This Row],[8vo A]:[Tercero de BGU A3]])</f>
        <v>0</v>
      </c>
      <c r="CH120" s="244"/>
      <c r="CI120" s="244"/>
      <c r="CJ120" s="244"/>
      <c r="CK12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20" s="246"/>
      <c r="CM120" s="246">
        <f>+SUM(Distributivo_trabajo[[#This Row],[Directivo]:[Total Periodos acompañamiento]])</f>
        <v>6</v>
      </c>
      <c r="CN120" s="250"/>
    </row>
    <row r="121" spans="1:92" ht="17.25" customHeight="1" x14ac:dyDescent="0.3">
      <c r="A121" s="227">
        <v>23</v>
      </c>
      <c r="B121" s="228" t="str">
        <f ca="1">IF(Distributivo_trabajo[[#This Row],[Nro.]]="","",VLOOKUP(Distributivo_trabajo[[#This Row],[Nro.]],'Nómina de personal'!$A:$C,3,0))</f>
        <v xml:space="preserve">JAIME ADALBERTO HERNANDEZ DEL SALTO </v>
      </c>
      <c r="C121" s="228" t="str">
        <f ca="1">IF(Distributivo_trabajo[[#This Row],[Nro.]]="","",VLOOKUP(Distributivo_trabajo[[#This Row],[Nro.]],'Nómina de personal'!$A:$K,11,0))</f>
        <v>Nomb. Provisional</v>
      </c>
      <c r="D121" s="228" t="str">
        <f ca="1">IF(Distributivo_trabajo[[#This Row],[Nro.]]="","",VLOOKUP(Distributivo_trabajo[[#This Row],[Nro.]],'Nómina de personal'!$A:$L,12,0))</f>
        <v>Docente</v>
      </c>
      <c r="E121" s="228" t="str">
        <f ca="1">IF(Distributivo_trabajo[[#This Row],[Nro.]]="","",VLOOKUP(Distributivo_trabajo[[#This Row],[Nro.]],'Nómina de personal'!$A:$G,7,0))</f>
        <v>NOMBRAMIENTO PROVISIONAL  DESDE EL AÑO 2023 DOCENTE DE ESTUDIOS SOCIALES</v>
      </c>
      <c r="F121" s="229" t="s">
        <v>837</v>
      </c>
      <c r="G121" s="229" t="s">
        <v>198</v>
      </c>
      <c r="H121" s="229"/>
      <c r="I121" s="230" t="s">
        <v>184</v>
      </c>
      <c r="J121" s="230"/>
      <c r="K121" s="230"/>
      <c r="L121" s="231"/>
      <c r="M121" s="231"/>
      <c r="N121" s="231"/>
      <c r="O121" s="231"/>
      <c r="P121" s="231"/>
      <c r="Q121" s="231"/>
      <c r="R121" s="231"/>
      <c r="S121" s="231"/>
      <c r="T121" s="231"/>
      <c r="U121" s="231"/>
      <c r="V121" s="231"/>
      <c r="W121" s="231"/>
      <c r="X121" s="231"/>
      <c r="Y121" s="231"/>
      <c r="Z121" s="231"/>
      <c r="AA121" s="231"/>
      <c r="AB121" s="231"/>
      <c r="AC121" s="231"/>
      <c r="AD121" s="231"/>
      <c r="AE121" s="231"/>
      <c r="AF121" s="231"/>
      <c r="AG121" s="231"/>
      <c r="AH121" s="231"/>
      <c r="AI121" s="231"/>
      <c r="AJ121" s="231"/>
      <c r="AK121" s="231"/>
      <c r="AL121" s="231"/>
      <c r="AM121" s="231"/>
      <c r="AN121" s="231"/>
      <c r="AO121" s="231"/>
      <c r="AP121" s="231"/>
      <c r="AQ121" s="231"/>
      <c r="AR121" s="231"/>
      <c r="AS121" s="231"/>
      <c r="AT121" s="232"/>
      <c r="AU121" s="232"/>
      <c r="AV121" s="232"/>
      <c r="AW121" s="232"/>
      <c r="AX121" s="233"/>
      <c r="AY121" s="232"/>
      <c r="AZ121" s="232"/>
      <c r="BA121" s="232">
        <v>2</v>
      </c>
      <c r="BB121" s="232"/>
      <c r="BC121" s="232"/>
      <c r="BD121" s="232"/>
      <c r="BE121" s="232"/>
      <c r="BF121" s="232"/>
      <c r="BG121" s="232"/>
      <c r="BH121" s="232"/>
      <c r="BI121" s="234">
        <f>+SUM(Distributivo_trabajo[[#This Row],[Grupo 3 años A]:[Tercero de BT IEME A]])</f>
        <v>2</v>
      </c>
      <c r="BJ121" s="235"/>
      <c r="BK121" s="235"/>
      <c r="BL121" s="235"/>
      <c r="BM121" s="235"/>
      <c r="BN121" s="235"/>
      <c r="BO121" s="235"/>
      <c r="BP121" s="235"/>
      <c r="BQ121" s="235"/>
      <c r="BR121" s="235"/>
      <c r="BS121" s="235"/>
      <c r="BT121" s="235"/>
      <c r="BU121" s="235"/>
      <c r="BV121" s="236"/>
      <c r="BW121" s="236"/>
      <c r="BX121" s="236"/>
      <c r="BY121" s="236"/>
      <c r="BZ121" s="237">
        <f>+SUM(Distributivo_trabajo[[#This Row],[Grupo 3 años A2]:[BTP]])</f>
        <v>0</v>
      </c>
      <c r="CA121" s="232"/>
      <c r="CB121" s="232"/>
      <c r="CC121" s="232"/>
      <c r="CD121" s="232"/>
      <c r="CE121" s="232"/>
      <c r="CF121" s="232"/>
      <c r="CG121" s="234">
        <f>+SUM(Distributivo_trabajo[[#This Row],[8vo A]:[Tercero de BGU A3]])</f>
        <v>0</v>
      </c>
      <c r="CH121" s="232"/>
      <c r="CI121" s="232"/>
      <c r="CJ121" s="232"/>
      <c r="CK12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21" s="234"/>
      <c r="CM121" s="234">
        <f>+SUM(Distributivo_trabajo[[#This Row],[Directivo]:[Total Periodos acompañamiento]])</f>
        <v>2</v>
      </c>
      <c r="CN121" s="238" t="s">
        <v>1370</v>
      </c>
    </row>
    <row r="122" spans="1:92" x14ac:dyDescent="0.3">
      <c r="A122" s="227">
        <v>26</v>
      </c>
      <c r="B122" s="228" t="str">
        <f ca="1">IF(Distributivo_trabajo[[#This Row],[Nro.]]="","",VLOOKUP(Distributivo_trabajo[[#This Row],[Nro.]],'Nómina de personal'!$A:$C,3,0))</f>
        <v xml:space="preserve">JOSE CHUSIN PILATASIG  </v>
      </c>
      <c r="C122" s="228" t="str">
        <f ca="1">IF(Distributivo_trabajo[[#This Row],[Nro.]]="","",VLOOKUP(Distributivo_trabajo[[#This Row],[Nro.]],'Nómina de personal'!$A:$K,11,0))</f>
        <v>Nomb. Definitivo</v>
      </c>
      <c r="D122" s="228" t="str">
        <f ca="1">IF(Distributivo_trabajo[[#This Row],[Nro.]]="","",VLOOKUP(Distributivo_trabajo[[#This Row],[Nro.]],'Nómina de personal'!$A:$L,12,0))</f>
        <v>Docente</v>
      </c>
      <c r="E122" s="228" t="str">
        <f ca="1">IF(Distributivo_trabajo[[#This Row],[Nro.]]="","",VLOOKUP(Distributivo_trabajo[[#This Row],[Nro.]],'Nómina de personal'!$A:$G,7,0))</f>
        <v>NOMBRAMIENTO DEFINITIVO DESDE 1997 DOCENTE LENGUA Y LITERATURA DE 10MO EGB A 3RO BGU</v>
      </c>
      <c r="F122" s="229" t="s">
        <v>836</v>
      </c>
      <c r="G122" s="229" t="s">
        <v>196</v>
      </c>
      <c r="H122" s="229"/>
      <c r="I122" s="230" t="s">
        <v>140</v>
      </c>
      <c r="J122" s="230"/>
      <c r="K122" s="230"/>
      <c r="L122" s="231"/>
      <c r="M122" s="231"/>
      <c r="N122" s="231"/>
      <c r="O122" s="231"/>
      <c r="P122" s="231"/>
      <c r="Q122" s="231"/>
      <c r="R122" s="231"/>
      <c r="S122" s="231"/>
      <c r="T122" s="231"/>
      <c r="U122" s="231"/>
      <c r="V122" s="231"/>
      <c r="W122" s="231"/>
      <c r="X122" s="231"/>
      <c r="Y122" s="231"/>
      <c r="Z122" s="231"/>
      <c r="AA122" s="231"/>
      <c r="AB122" s="231"/>
      <c r="AC122" s="231"/>
      <c r="AD122" s="231"/>
      <c r="AE122" s="231"/>
      <c r="AF122" s="231"/>
      <c r="AG122" s="231"/>
      <c r="AH122" s="231"/>
      <c r="AI122" s="231"/>
      <c r="AJ122" s="231"/>
      <c r="AK122" s="231"/>
      <c r="AL122" s="231"/>
      <c r="AM122" s="231"/>
      <c r="AN122" s="231"/>
      <c r="AO122" s="231"/>
      <c r="AP122" s="231"/>
      <c r="AQ122" s="231"/>
      <c r="AR122" s="231"/>
      <c r="AS122" s="231"/>
      <c r="AT122" s="232"/>
      <c r="AU122" s="232">
        <v>6</v>
      </c>
      <c r="AV122" s="232"/>
      <c r="AW122" s="232"/>
      <c r="AX122" s="233"/>
      <c r="AY122" s="232"/>
      <c r="AZ122" s="232"/>
      <c r="BA122" s="232"/>
      <c r="BB122" s="232"/>
      <c r="BC122" s="232"/>
      <c r="BD122" s="232"/>
      <c r="BE122" s="232"/>
      <c r="BF122" s="232"/>
      <c r="BG122" s="232"/>
      <c r="BH122" s="232"/>
      <c r="BI122" s="234">
        <f>+SUM(Distributivo_trabajo[[#This Row],[Grupo 3 años A]:[Tercero de BT IEME A]])</f>
        <v>6</v>
      </c>
      <c r="BJ122" s="235"/>
      <c r="BK122" s="235"/>
      <c r="BL122" s="235"/>
      <c r="BM122" s="235"/>
      <c r="BN122" s="235"/>
      <c r="BO122" s="235"/>
      <c r="BP122" s="235"/>
      <c r="BQ122" s="235"/>
      <c r="BR122" s="235"/>
      <c r="BS122" s="235"/>
      <c r="BT122" s="235"/>
      <c r="BU122" s="235"/>
      <c r="BV122" s="236"/>
      <c r="BW122" s="236"/>
      <c r="BX122" s="236"/>
      <c r="BY122" s="236"/>
      <c r="BZ122" s="237">
        <f>+SUM(Distributivo_trabajo[[#This Row],[Grupo 3 años A2]:[BTP]])</f>
        <v>0</v>
      </c>
      <c r="CA122" s="232"/>
      <c r="CB122" s="232"/>
      <c r="CC122" s="232"/>
      <c r="CD122" s="232"/>
      <c r="CE122" s="232"/>
      <c r="CF122" s="232"/>
      <c r="CG122" s="234">
        <f>+SUM(Distributivo_trabajo[[#This Row],[8vo A]:[Tercero de BGU A3]])</f>
        <v>0</v>
      </c>
      <c r="CH122" s="232"/>
      <c r="CI122" s="232"/>
      <c r="CJ122" s="232"/>
      <c r="CK12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22" s="234">
        <v>4</v>
      </c>
      <c r="CM122" s="234">
        <f>+SUM(Distributivo_trabajo[[#This Row],[Directivo]:[Total Periodos acompañamiento]])</f>
        <v>10</v>
      </c>
      <c r="CN122" s="238"/>
    </row>
    <row r="123" spans="1:92" x14ac:dyDescent="0.3">
      <c r="A123" s="239">
        <v>26</v>
      </c>
      <c r="B123" s="240" t="str">
        <f ca="1">IF(Distributivo_trabajo[[#This Row],[Nro.]]="","",VLOOKUP(Distributivo_trabajo[[#This Row],[Nro.]],'Nómina de personal'!$A:$C,3,0))</f>
        <v xml:space="preserve">JOSE CHUSIN PILATASIG  </v>
      </c>
      <c r="C123" s="240" t="str">
        <f ca="1">IF(Distributivo_trabajo[[#This Row],[Nro.]]="","",VLOOKUP(Distributivo_trabajo[[#This Row],[Nro.]],'Nómina de personal'!$A:$K,11,0))</f>
        <v>Nomb. Definitivo</v>
      </c>
      <c r="D123" s="240" t="str">
        <f ca="1">IF(Distributivo_trabajo[[#This Row],[Nro.]]="","",VLOOKUP(Distributivo_trabajo[[#This Row],[Nro.]],'Nómina de personal'!$A:$L,12,0))</f>
        <v>Docente</v>
      </c>
      <c r="E123" s="240" t="str">
        <f ca="1">IF(Distributivo_trabajo[[#This Row],[Nro.]]="","",VLOOKUP(Distributivo_trabajo[[#This Row],[Nro.]],'Nómina de personal'!$A:$G,7,0))</f>
        <v>NOMBRAMIENTO DEFINITIVO DESDE 1997 DOCENTE LENGUA Y LITERATURA DE 10MO EGB A 3RO BGU</v>
      </c>
      <c r="F123" s="229" t="s">
        <v>836</v>
      </c>
      <c r="G123" s="229" t="s">
        <v>196</v>
      </c>
      <c r="H123" s="229"/>
      <c r="I123" s="230" t="s">
        <v>140</v>
      </c>
      <c r="J123" s="242"/>
      <c r="K123" s="242"/>
      <c r="L123" s="243"/>
      <c r="M123" s="243"/>
      <c r="N123" s="243"/>
      <c r="O123" s="243"/>
      <c r="P123" s="231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  <c r="AA123" s="231"/>
      <c r="AB123" s="231"/>
      <c r="AC123" s="231"/>
      <c r="AD123" s="231"/>
      <c r="AE123" s="231"/>
      <c r="AF123" s="231"/>
      <c r="AG123" s="231"/>
      <c r="AH123" s="231"/>
      <c r="AI123" s="231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4"/>
      <c r="AU123" s="244"/>
      <c r="AV123" s="244">
        <v>6</v>
      </c>
      <c r="AW123" s="244"/>
      <c r="AX123" s="245"/>
      <c r="AY123" s="244"/>
      <c r="AZ123" s="244"/>
      <c r="BA123" s="244"/>
      <c r="BB123" s="244"/>
      <c r="BC123" s="244"/>
      <c r="BD123" s="244"/>
      <c r="BE123" s="244"/>
      <c r="BF123" s="244"/>
      <c r="BG123" s="244"/>
      <c r="BH123" s="244"/>
      <c r="BI123" s="246">
        <f>+SUM(Distributivo_trabajo[[#This Row],[Grupo 3 años A]:[Tercero de BT IEME A]])</f>
        <v>6</v>
      </c>
      <c r="BJ123" s="247"/>
      <c r="BK123" s="247"/>
      <c r="BL123" s="247"/>
      <c r="BM123" s="247"/>
      <c r="BN123" s="247"/>
      <c r="BO123" s="247"/>
      <c r="BP123" s="247"/>
      <c r="BQ123" s="247"/>
      <c r="BR123" s="247"/>
      <c r="BS123" s="247"/>
      <c r="BT123" s="247"/>
      <c r="BU123" s="247"/>
      <c r="BV123" s="248"/>
      <c r="BW123" s="248"/>
      <c r="BX123" s="248"/>
      <c r="BY123" s="248"/>
      <c r="BZ123" s="249">
        <f>+SUM(Distributivo_trabajo[[#This Row],[Grupo 3 años A2]:[BTP]])</f>
        <v>0</v>
      </c>
      <c r="CA123" s="244"/>
      <c r="CB123" s="244"/>
      <c r="CC123" s="244"/>
      <c r="CD123" s="244"/>
      <c r="CE123" s="244"/>
      <c r="CF123" s="244"/>
      <c r="CG123" s="246">
        <f>+SUM(Distributivo_trabajo[[#This Row],[8vo A]:[Tercero de BGU A3]])</f>
        <v>0</v>
      </c>
      <c r="CH123" s="244"/>
      <c r="CI123" s="244"/>
      <c r="CJ123" s="244"/>
      <c r="CK12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23" s="246"/>
      <c r="CM123" s="246">
        <f>+SUM(Distributivo_trabajo[[#This Row],[Directivo]:[Total Periodos acompañamiento]])</f>
        <v>6</v>
      </c>
      <c r="CN123" s="250"/>
    </row>
    <row r="124" spans="1:92" x14ac:dyDescent="0.3">
      <c r="A124" s="239">
        <v>26</v>
      </c>
      <c r="B124" s="240" t="str">
        <f ca="1">IF(Distributivo_trabajo[[#This Row],[Nro.]]="","",VLOOKUP(Distributivo_trabajo[[#This Row],[Nro.]],'Nómina de personal'!$A:$C,3,0))</f>
        <v xml:space="preserve">JOSE CHUSIN PILATASIG  </v>
      </c>
      <c r="C124" s="240" t="str">
        <f ca="1">IF(Distributivo_trabajo[[#This Row],[Nro.]]="","",VLOOKUP(Distributivo_trabajo[[#This Row],[Nro.]],'Nómina de personal'!$A:$K,11,0))</f>
        <v>Nomb. Definitivo</v>
      </c>
      <c r="D124" s="240" t="str">
        <f ca="1">IF(Distributivo_trabajo[[#This Row],[Nro.]]="","",VLOOKUP(Distributivo_trabajo[[#This Row],[Nro.]],'Nómina de personal'!$A:$L,12,0))</f>
        <v>Docente</v>
      </c>
      <c r="E124" s="240" t="str">
        <f ca="1">IF(Distributivo_trabajo[[#This Row],[Nro.]]="","",VLOOKUP(Distributivo_trabajo[[#This Row],[Nro.]],'Nómina de personal'!$A:$G,7,0))</f>
        <v>NOMBRAMIENTO DEFINITIVO DESDE 1997 DOCENTE LENGUA Y LITERATURA DE 10MO EGB A 3RO BGU</v>
      </c>
      <c r="F124" s="229" t="s">
        <v>836</v>
      </c>
      <c r="G124" s="229" t="s">
        <v>196</v>
      </c>
      <c r="H124" s="229"/>
      <c r="I124" s="230" t="s">
        <v>140</v>
      </c>
      <c r="J124" s="242"/>
      <c r="K124" s="242"/>
      <c r="L124" s="243"/>
      <c r="M124" s="243"/>
      <c r="N124" s="243"/>
      <c r="O124" s="243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43"/>
      <c r="AK124" s="243"/>
      <c r="AL124" s="243"/>
      <c r="AM124" s="243"/>
      <c r="AN124" s="243"/>
      <c r="AO124" s="243"/>
      <c r="AP124" s="243"/>
      <c r="AQ124" s="243"/>
      <c r="AR124" s="243"/>
      <c r="AS124" s="243"/>
      <c r="AT124" s="244"/>
      <c r="AU124" s="244"/>
      <c r="AV124" s="244"/>
      <c r="AW124" s="244">
        <v>6</v>
      </c>
      <c r="AX124" s="245"/>
      <c r="AY124" s="244"/>
      <c r="AZ124" s="244"/>
      <c r="BA124" s="244"/>
      <c r="BB124" s="244"/>
      <c r="BC124" s="244"/>
      <c r="BD124" s="244"/>
      <c r="BE124" s="244"/>
      <c r="BF124" s="244"/>
      <c r="BG124" s="244"/>
      <c r="BH124" s="244"/>
      <c r="BI124" s="246">
        <f>+SUM(Distributivo_trabajo[[#This Row],[Grupo 3 años A]:[Tercero de BT IEME A]])</f>
        <v>6</v>
      </c>
      <c r="BJ124" s="247"/>
      <c r="BK124" s="247"/>
      <c r="BL124" s="247"/>
      <c r="BM124" s="247"/>
      <c r="BN124" s="247"/>
      <c r="BO124" s="247"/>
      <c r="BP124" s="247"/>
      <c r="BQ124" s="247"/>
      <c r="BR124" s="247"/>
      <c r="BS124" s="247"/>
      <c r="BT124" s="247"/>
      <c r="BU124" s="247"/>
      <c r="BV124" s="248"/>
      <c r="BW124" s="248"/>
      <c r="BX124" s="248"/>
      <c r="BY124" s="248"/>
      <c r="BZ124" s="249">
        <f>+SUM(Distributivo_trabajo[[#This Row],[Grupo 3 años A2]:[BTP]])</f>
        <v>0</v>
      </c>
      <c r="CA124" s="244"/>
      <c r="CB124" s="244"/>
      <c r="CC124" s="244"/>
      <c r="CD124" s="244"/>
      <c r="CE124" s="244"/>
      <c r="CF124" s="244"/>
      <c r="CG124" s="246">
        <f>+SUM(Distributivo_trabajo[[#This Row],[8vo A]:[Tercero de BGU A3]])</f>
        <v>0</v>
      </c>
      <c r="CH124" s="244"/>
      <c r="CI124" s="244"/>
      <c r="CJ124" s="244"/>
      <c r="CK12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24" s="246"/>
      <c r="CM124" s="246">
        <f>+SUM(Distributivo_trabajo[[#This Row],[Directivo]:[Total Periodos acompañamiento]])</f>
        <v>6</v>
      </c>
      <c r="CN124" s="250"/>
    </row>
    <row r="125" spans="1:92" x14ac:dyDescent="0.3">
      <c r="A125" s="239">
        <v>26</v>
      </c>
      <c r="B125" s="240" t="str">
        <f ca="1">IF(Distributivo_trabajo[[#This Row],[Nro.]]="","",VLOOKUP(Distributivo_trabajo[[#This Row],[Nro.]],'Nómina de personal'!$A:$C,3,0))</f>
        <v xml:space="preserve">JOSE CHUSIN PILATASIG  </v>
      </c>
      <c r="C125" s="240" t="str">
        <f ca="1">IF(Distributivo_trabajo[[#This Row],[Nro.]]="","",VLOOKUP(Distributivo_trabajo[[#This Row],[Nro.]],'Nómina de personal'!$A:$K,11,0))</f>
        <v>Nomb. Definitivo</v>
      </c>
      <c r="D125" s="240" t="str">
        <f ca="1">IF(Distributivo_trabajo[[#This Row],[Nro.]]="","",VLOOKUP(Distributivo_trabajo[[#This Row],[Nro.]],'Nómina de personal'!$A:$L,12,0))</f>
        <v>Docente</v>
      </c>
      <c r="E125" s="240" t="str">
        <f ca="1">IF(Distributivo_trabajo[[#This Row],[Nro.]]="","",VLOOKUP(Distributivo_trabajo[[#This Row],[Nro.]],'Nómina de personal'!$A:$G,7,0))</f>
        <v>NOMBRAMIENTO DEFINITIVO DESDE 1997 DOCENTE LENGUA Y LITERATURA DE 10MO EGB A 3RO BGU</v>
      </c>
      <c r="F125" s="229" t="s">
        <v>836</v>
      </c>
      <c r="G125" s="229" t="s">
        <v>196</v>
      </c>
      <c r="H125" s="229"/>
      <c r="I125" s="230" t="s">
        <v>140</v>
      </c>
      <c r="J125" s="242"/>
      <c r="K125" s="242"/>
      <c r="L125" s="243"/>
      <c r="M125" s="243"/>
      <c r="N125" s="243"/>
      <c r="O125" s="243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  <c r="AD125" s="231"/>
      <c r="AE125" s="231"/>
      <c r="AF125" s="231"/>
      <c r="AG125" s="231"/>
      <c r="AH125" s="231"/>
      <c r="AI125" s="231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4"/>
      <c r="AU125" s="244"/>
      <c r="AV125" s="244"/>
      <c r="AW125" s="244"/>
      <c r="AX125" s="245">
        <v>6</v>
      </c>
      <c r="AY125" s="244"/>
      <c r="AZ125" s="244"/>
      <c r="BA125" s="244"/>
      <c r="BB125" s="244"/>
      <c r="BC125" s="244"/>
      <c r="BD125" s="244"/>
      <c r="BE125" s="244"/>
      <c r="BF125" s="244"/>
      <c r="BG125" s="244"/>
      <c r="BH125" s="244"/>
      <c r="BI125" s="246">
        <f>+SUM(Distributivo_trabajo[[#This Row],[Grupo 3 años A]:[Tercero de BT IEME A]])</f>
        <v>6</v>
      </c>
      <c r="BJ125" s="247"/>
      <c r="BK125" s="247"/>
      <c r="BL125" s="247"/>
      <c r="BM125" s="247"/>
      <c r="BN125" s="247"/>
      <c r="BO125" s="247"/>
      <c r="BP125" s="247"/>
      <c r="BQ125" s="247"/>
      <c r="BR125" s="247"/>
      <c r="BS125" s="247"/>
      <c r="BT125" s="247"/>
      <c r="BU125" s="247"/>
      <c r="BV125" s="248"/>
      <c r="BW125" s="248"/>
      <c r="BX125" s="248"/>
      <c r="BY125" s="248"/>
      <c r="BZ125" s="249">
        <f>+SUM(Distributivo_trabajo[[#This Row],[Grupo 3 años A2]:[BTP]])</f>
        <v>0</v>
      </c>
      <c r="CA125" s="244"/>
      <c r="CB125" s="244"/>
      <c r="CC125" s="244"/>
      <c r="CD125" s="244"/>
      <c r="CE125" s="244"/>
      <c r="CF125" s="244"/>
      <c r="CG125" s="246">
        <f>+SUM(Distributivo_trabajo[[#This Row],[8vo A]:[Tercero de BGU A3]])</f>
        <v>0</v>
      </c>
      <c r="CH125" s="244"/>
      <c r="CI125" s="244"/>
      <c r="CJ125" s="244"/>
      <c r="CK12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25" s="246"/>
      <c r="CM125" s="246">
        <f>+SUM(Distributivo_trabajo[[#This Row],[Directivo]:[Total Periodos acompañamiento]])</f>
        <v>6</v>
      </c>
      <c r="CN125" s="250"/>
    </row>
    <row r="126" spans="1:92" x14ac:dyDescent="0.3">
      <c r="A126" s="227">
        <v>26</v>
      </c>
      <c r="B126" s="228" t="str">
        <f ca="1">IF(Distributivo_trabajo[[#This Row],[Nro.]]="","",VLOOKUP(Distributivo_trabajo[[#This Row],[Nro.]],'Nómina de personal'!$A:$C,3,0))</f>
        <v xml:space="preserve">JOSE CHUSIN PILATASIG  </v>
      </c>
      <c r="C126" s="228" t="str">
        <f ca="1">IF(Distributivo_trabajo[[#This Row],[Nro.]]="","",VLOOKUP(Distributivo_trabajo[[#This Row],[Nro.]],'Nómina de personal'!$A:$K,11,0))</f>
        <v>Nomb. Definitivo</v>
      </c>
      <c r="D126" s="228" t="str">
        <f ca="1">IF(Distributivo_trabajo[[#This Row],[Nro.]]="","",VLOOKUP(Distributivo_trabajo[[#This Row],[Nro.]],'Nómina de personal'!$A:$L,12,0))</f>
        <v>Docente</v>
      </c>
      <c r="E126" s="228" t="str">
        <f ca="1">IF(Distributivo_trabajo[[#This Row],[Nro.]]="","",VLOOKUP(Distributivo_trabajo[[#This Row],[Nro.]],'Nómina de personal'!$A:$G,7,0))</f>
        <v>NOMBRAMIENTO DEFINITIVO DESDE 1997 DOCENTE LENGUA Y LITERATURA DE 10MO EGB A 3RO BGU</v>
      </c>
      <c r="F126" s="229" t="s">
        <v>836</v>
      </c>
      <c r="G126" s="229" t="s">
        <v>196</v>
      </c>
      <c r="H126" s="229"/>
      <c r="I126" s="230" t="s">
        <v>846</v>
      </c>
      <c r="J126" s="230"/>
      <c r="K126" s="230"/>
      <c r="L126" s="231"/>
      <c r="M126" s="231"/>
      <c r="N126" s="231"/>
      <c r="O126" s="231"/>
      <c r="P126" s="231"/>
      <c r="Q126" s="231"/>
      <c r="R126" s="231"/>
      <c r="S126" s="231"/>
      <c r="T126" s="231"/>
      <c r="U126" s="231"/>
      <c r="V126" s="231"/>
      <c r="W126" s="231"/>
      <c r="X126" s="231"/>
      <c r="Y126" s="231"/>
      <c r="Z126" s="231"/>
      <c r="AA126" s="231"/>
      <c r="AB126" s="231"/>
      <c r="AC126" s="231"/>
      <c r="AD126" s="231"/>
      <c r="AE126" s="231"/>
      <c r="AF126" s="231"/>
      <c r="AG126" s="231"/>
      <c r="AH126" s="231"/>
      <c r="AI126" s="231"/>
      <c r="AJ126" s="231"/>
      <c r="AK126" s="231"/>
      <c r="AL126" s="231"/>
      <c r="AM126" s="231"/>
      <c r="AN126" s="231"/>
      <c r="AO126" s="231"/>
      <c r="AP126" s="231"/>
      <c r="AQ126" s="231"/>
      <c r="AR126" s="231"/>
      <c r="AS126" s="231"/>
      <c r="AT126" s="232"/>
      <c r="AU126" s="232"/>
      <c r="AV126" s="232"/>
      <c r="AW126" s="232">
        <v>1</v>
      </c>
      <c r="AX126" s="233"/>
      <c r="AY126" s="232"/>
      <c r="AZ126" s="232"/>
      <c r="BA126" s="232"/>
      <c r="BB126" s="232"/>
      <c r="BC126" s="232"/>
      <c r="BD126" s="232"/>
      <c r="BE126" s="232"/>
      <c r="BF126" s="232"/>
      <c r="BG126" s="232"/>
      <c r="BH126" s="232"/>
      <c r="BI126" s="234">
        <f>+SUM(Distributivo_trabajo[[#This Row],[Grupo 3 años A]:[Tercero de BT IEME A]])</f>
        <v>1</v>
      </c>
      <c r="BJ126" s="235"/>
      <c r="BK126" s="235"/>
      <c r="BL126" s="235"/>
      <c r="BM126" s="235"/>
      <c r="BN126" s="235"/>
      <c r="BO126" s="235"/>
      <c r="BP126" s="235"/>
      <c r="BQ126" s="235"/>
      <c r="BR126" s="235"/>
      <c r="BS126" s="235"/>
      <c r="BT126" s="235"/>
      <c r="BU126" s="235"/>
      <c r="BV126" s="236"/>
      <c r="BW126" s="236"/>
      <c r="BX126" s="236"/>
      <c r="BY126" s="236"/>
      <c r="BZ126" s="237">
        <f>+SUM(Distributivo_trabajo[[#This Row],[Grupo 3 años A2]:[BTP]])</f>
        <v>0</v>
      </c>
      <c r="CA126" s="232"/>
      <c r="CB126" s="232"/>
      <c r="CC126" s="232"/>
      <c r="CD126" s="232"/>
      <c r="CE126" s="232"/>
      <c r="CF126" s="232"/>
      <c r="CG126" s="234">
        <f>+SUM(Distributivo_trabajo[[#This Row],[8vo A]:[Tercero de BGU A3]])</f>
        <v>0</v>
      </c>
      <c r="CH126" s="232"/>
      <c r="CI126" s="232"/>
      <c r="CJ126" s="232"/>
      <c r="CK12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26" s="234"/>
      <c r="CM126" s="234">
        <f>+SUM(Distributivo_trabajo[[#This Row],[Directivo]:[Total Periodos acompañamiento]])</f>
        <v>1</v>
      </c>
      <c r="CN126" s="238"/>
    </row>
    <row r="127" spans="1:92" x14ac:dyDescent="0.3">
      <c r="A127" s="227">
        <v>26</v>
      </c>
      <c r="B127" s="228" t="str">
        <f ca="1">IF(Distributivo_trabajo[[#This Row],[Nro.]]="","",VLOOKUP(Distributivo_trabajo[[#This Row],[Nro.]],'Nómina de personal'!$A:$C,3,0))</f>
        <v xml:space="preserve">JOSE CHUSIN PILATASIG  </v>
      </c>
      <c r="C127" s="228" t="str">
        <f ca="1">IF(Distributivo_trabajo[[#This Row],[Nro.]]="","",VLOOKUP(Distributivo_trabajo[[#This Row],[Nro.]],'Nómina de personal'!$A:$K,11,0))</f>
        <v>Nomb. Definitivo</v>
      </c>
      <c r="D127" s="228" t="str">
        <f ca="1">IF(Distributivo_trabajo[[#This Row],[Nro.]]="","",VLOOKUP(Distributivo_trabajo[[#This Row],[Nro.]],'Nómina de personal'!$A:$L,12,0))</f>
        <v>Docente</v>
      </c>
      <c r="E127" s="228" t="str">
        <f ca="1">IF(Distributivo_trabajo[[#This Row],[Nro.]]="","",VLOOKUP(Distributivo_trabajo[[#This Row],[Nro.]],'Nómina de personal'!$A:$G,7,0))</f>
        <v>NOMBRAMIENTO DEFINITIVO DESDE 1997 DOCENTE LENGUA Y LITERATURA DE 10MO EGB A 3RO BGU</v>
      </c>
      <c r="F127" s="229" t="s">
        <v>836</v>
      </c>
      <c r="G127" s="229" t="s">
        <v>196</v>
      </c>
      <c r="H127" s="229"/>
      <c r="I127" s="230" t="s">
        <v>844</v>
      </c>
      <c r="J127" s="230"/>
      <c r="K127" s="230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  <c r="AA127" s="231"/>
      <c r="AB127" s="231"/>
      <c r="AC127" s="231"/>
      <c r="AD127" s="231"/>
      <c r="AE127" s="231"/>
      <c r="AF127" s="231"/>
      <c r="AG127" s="231"/>
      <c r="AH127" s="231"/>
      <c r="AI127" s="231"/>
      <c r="AJ127" s="231"/>
      <c r="AK127" s="231"/>
      <c r="AL127" s="231"/>
      <c r="AM127" s="231"/>
      <c r="AN127" s="231"/>
      <c r="AO127" s="231"/>
      <c r="AP127" s="231"/>
      <c r="AQ127" s="231"/>
      <c r="AR127" s="231"/>
      <c r="AS127" s="231"/>
      <c r="AT127" s="232"/>
      <c r="AU127" s="232"/>
      <c r="AV127" s="232"/>
      <c r="AW127" s="232">
        <v>1</v>
      </c>
      <c r="AX127" s="233"/>
      <c r="AY127" s="232"/>
      <c r="AZ127" s="232"/>
      <c r="BA127" s="232"/>
      <c r="BB127" s="232"/>
      <c r="BC127" s="232"/>
      <c r="BD127" s="232"/>
      <c r="BE127" s="232"/>
      <c r="BF127" s="232"/>
      <c r="BG127" s="232"/>
      <c r="BH127" s="232"/>
      <c r="BI127" s="234">
        <f>+SUM(Distributivo_trabajo[[#This Row],[Grupo 3 años A]:[Tercero de BT IEME A]])</f>
        <v>1</v>
      </c>
      <c r="BJ127" s="235"/>
      <c r="BK127" s="235"/>
      <c r="BL127" s="235"/>
      <c r="BM127" s="235"/>
      <c r="BN127" s="235"/>
      <c r="BO127" s="235"/>
      <c r="BP127" s="235"/>
      <c r="BQ127" s="235"/>
      <c r="BR127" s="235"/>
      <c r="BS127" s="235"/>
      <c r="BT127" s="235"/>
      <c r="BU127" s="235"/>
      <c r="BV127" s="236"/>
      <c r="BW127" s="236"/>
      <c r="BX127" s="236"/>
      <c r="BY127" s="236"/>
      <c r="BZ127" s="237">
        <f>+SUM(Distributivo_trabajo[[#This Row],[Grupo 3 años A2]:[BTP]])</f>
        <v>0</v>
      </c>
      <c r="CA127" s="232"/>
      <c r="CB127" s="232"/>
      <c r="CC127" s="232"/>
      <c r="CD127" s="232"/>
      <c r="CE127" s="232"/>
      <c r="CF127" s="232"/>
      <c r="CG127" s="234">
        <f>+SUM(Distributivo_trabajo[[#This Row],[8vo A]:[Tercero de BGU A3]])</f>
        <v>0</v>
      </c>
      <c r="CH127" s="232"/>
      <c r="CI127" s="232"/>
      <c r="CJ127" s="232"/>
      <c r="CK12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27" s="234"/>
      <c r="CM127" s="234">
        <f>+SUM(Distributivo_trabajo[[#This Row],[Directivo]:[Total Periodos acompañamiento]])</f>
        <v>1</v>
      </c>
      <c r="CN127" s="238"/>
    </row>
    <row r="128" spans="1:92" x14ac:dyDescent="0.3">
      <c r="A128" s="227">
        <v>53</v>
      </c>
      <c r="B128" s="228" t="str">
        <f ca="1">IF(Distributivo_trabajo[[#This Row],[Nro.]]="","",VLOOKUP(Distributivo_trabajo[[#This Row],[Nro.]],'Nómina de personal'!$A:$C,3,0))</f>
        <v xml:space="preserve">NELLY GEOCONDA CHICAIZA AYNUCA </v>
      </c>
      <c r="C128" s="228" t="str">
        <f ca="1">IF(Distributivo_trabajo[[#This Row],[Nro.]]="","",VLOOKUP(Distributivo_trabajo[[#This Row],[Nro.]],'Nómina de personal'!$A:$K,11,0))</f>
        <v>Nomb. Definitivo</v>
      </c>
      <c r="D128" s="228" t="str">
        <f ca="1">IF(Distributivo_trabajo[[#This Row],[Nro.]]="","",VLOOKUP(Distributivo_trabajo[[#This Row],[Nro.]],'Nómina de personal'!$A:$L,12,0))</f>
        <v>Docente</v>
      </c>
      <c r="E128" s="228" t="str">
        <f ca="1">IF(Distributivo_trabajo[[#This Row],[Nro.]]="","",VLOOKUP(Distributivo_trabajo[[#This Row],[Nro.]],'Nómina de personal'!$A:$G,7,0))</f>
        <v>TRASPASO DE PARTIDA POR SECTORIZACIÓN 2021 DOCENTE DE LENGUA Y LITERATURA BGU</v>
      </c>
      <c r="F128" s="229" t="s">
        <v>836</v>
      </c>
      <c r="G128" s="229" t="s">
        <v>196</v>
      </c>
      <c r="H128" s="229"/>
      <c r="I128" s="230" t="s">
        <v>140</v>
      </c>
      <c r="J128" s="230"/>
      <c r="K128" s="230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1"/>
      <c r="AG128" s="231"/>
      <c r="AH128" s="231"/>
      <c r="AI128" s="231"/>
      <c r="AJ128" s="231"/>
      <c r="AK128" s="231"/>
      <c r="AL128" s="231"/>
      <c r="AM128" s="231"/>
      <c r="AN128" s="231">
        <v>6</v>
      </c>
      <c r="AO128" s="231"/>
      <c r="AP128" s="231"/>
      <c r="AQ128" s="231"/>
      <c r="AR128" s="231"/>
      <c r="AS128" s="231"/>
      <c r="AT128" s="232"/>
      <c r="AU128" s="232"/>
      <c r="AV128" s="232"/>
      <c r="AW128" s="232"/>
      <c r="AX128" s="233"/>
      <c r="AY128" s="232"/>
      <c r="AZ128" s="232"/>
      <c r="BA128" s="232"/>
      <c r="BB128" s="232"/>
      <c r="BC128" s="232"/>
      <c r="BD128" s="232"/>
      <c r="BE128" s="232"/>
      <c r="BF128" s="232"/>
      <c r="BG128" s="232"/>
      <c r="BH128" s="232"/>
      <c r="BI128" s="234">
        <f>+SUM(Distributivo_trabajo[[#This Row],[Grupo 3 años A]:[Tercero de BT IEME A]])</f>
        <v>6</v>
      </c>
      <c r="BJ128" s="235"/>
      <c r="BK128" s="235"/>
      <c r="BL128" s="235"/>
      <c r="BM128" s="235"/>
      <c r="BN128" s="235"/>
      <c r="BO128" s="235"/>
      <c r="BP128" s="235"/>
      <c r="BQ128" s="235"/>
      <c r="BR128" s="235"/>
      <c r="BS128" s="235"/>
      <c r="BT128" s="235"/>
      <c r="BU128" s="235"/>
      <c r="BV128" s="236"/>
      <c r="BW128" s="236"/>
      <c r="BX128" s="236"/>
      <c r="BY128" s="236"/>
      <c r="BZ128" s="237">
        <f>+SUM(Distributivo_trabajo[[#This Row],[Grupo 3 años A2]:[BTP]])</f>
        <v>0</v>
      </c>
      <c r="CA128" s="232"/>
      <c r="CB128" s="232"/>
      <c r="CC128" s="232"/>
      <c r="CD128" s="232"/>
      <c r="CE128" s="232"/>
      <c r="CF128" s="232"/>
      <c r="CG128" s="234">
        <f>+SUM(Distributivo_trabajo[[#This Row],[8vo A]:[Tercero de BGU A3]])</f>
        <v>0</v>
      </c>
      <c r="CH128" s="232"/>
      <c r="CI128" s="232"/>
      <c r="CJ128" s="232"/>
      <c r="CK12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28" s="234">
        <v>4</v>
      </c>
      <c r="CM128" s="234">
        <f>+SUM(Distributivo_trabajo[[#This Row],[Directivo]:[Total Periodos acompañamiento]])</f>
        <v>10</v>
      </c>
      <c r="CN128" s="238"/>
    </row>
    <row r="129" spans="1:92" x14ac:dyDescent="0.3">
      <c r="A129" s="227">
        <v>53</v>
      </c>
      <c r="B129" s="228" t="str">
        <f ca="1">IF(Distributivo_trabajo[[#This Row],[Nro.]]="","",VLOOKUP(Distributivo_trabajo[[#This Row],[Nro.]],'Nómina de personal'!$A:$C,3,0))</f>
        <v xml:space="preserve">NELLY GEOCONDA CHICAIZA AYNUCA </v>
      </c>
      <c r="C129" s="228" t="str">
        <f ca="1">IF(Distributivo_trabajo[[#This Row],[Nro.]]="","",VLOOKUP(Distributivo_trabajo[[#This Row],[Nro.]],'Nómina de personal'!$A:$K,11,0))</f>
        <v>Nomb. Definitivo</v>
      </c>
      <c r="D129" s="228" t="str">
        <f ca="1">IF(Distributivo_trabajo[[#This Row],[Nro.]]="","",VLOOKUP(Distributivo_trabajo[[#This Row],[Nro.]],'Nómina de personal'!$A:$L,12,0))</f>
        <v>Docente</v>
      </c>
      <c r="E129" s="228" t="str">
        <f ca="1">IF(Distributivo_trabajo[[#This Row],[Nro.]]="","",VLOOKUP(Distributivo_trabajo[[#This Row],[Nro.]],'Nómina de personal'!$A:$G,7,0))</f>
        <v>TRASPASO DE PARTIDA POR SECTORIZACIÓN 2021 DOCENTE DE LENGUA Y LITERATURA BGU</v>
      </c>
      <c r="F129" s="229" t="s">
        <v>836</v>
      </c>
      <c r="G129" s="229" t="s">
        <v>196</v>
      </c>
      <c r="H129" s="229"/>
      <c r="I129" s="230" t="s">
        <v>140</v>
      </c>
      <c r="J129" s="242"/>
      <c r="K129" s="242"/>
      <c r="L129" s="243"/>
      <c r="M129" s="243"/>
      <c r="N129" s="243"/>
      <c r="O129" s="243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  <c r="AD129" s="231"/>
      <c r="AE129" s="231"/>
      <c r="AF129" s="231"/>
      <c r="AG129" s="231"/>
      <c r="AH129" s="231"/>
      <c r="AI129" s="231"/>
      <c r="AJ129" s="243"/>
      <c r="AK129" s="243"/>
      <c r="AL129" s="243"/>
      <c r="AM129" s="243"/>
      <c r="AN129" s="243"/>
      <c r="AO129" s="243">
        <v>6</v>
      </c>
      <c r="AP129" s="243"/>
      <c r="AQ129" s="243"/>
      <c r="AR129" s="243"/>
      <c r="AS129" s="243"/>
      <c r="AT129" s="244"/>
      <c r="AU129" s="244"/>
      <c r="AV129" s="244"/>
      <c r="AW129" s="244"/>
      <c r="AX129" s="245"/>
      <c r="AY129" s="244"/>
      <c r="AZ129" s="244"/>
      <c r="BA129" s="244"/>
      <c r="BB129" s="244"/>
      <c r="BC129" s="244"/>
      <c r="BD129" s="244"/>
      <c r="BE129" s="244"/>
      <c r="BF129" s="244"/>
      <c r="BG129" s="244"/>
      <c r="BH129" s="244"/>
      <c r="BI129" s="246">
        <f>+SUM(Distributivo_trabajo[[#This Row],[Grupo 3 años A]:[Tercero de BT IEME A]])</f>
        <v>6</v>
      </c>
      <c r="BJ129" s="247"/>
      <c r="BK129" s="247"/>
      <c r="BL129" s="247"/>
      <c r="BM129" s="247"/>
      <c r="BN129" s="247"/>
      <c r="BO129" s="247"/>
      <c r="BP129" s="247"/>
      <c r="BQ129" s="247"/>
      <c r="BR129" s="247"/>
      <c r="BS129" s="247"/>
      <c r="BT129" s="247"/>
      <c r="BU129" s="247"/>
      <c r="BV129" s="248"/>
      <c r="BW129" s="248"/>
      <c r="BX129" s="248"/>
      <c r="BY129" s="248"/>
      <c r="BZ129" s="249">
        <f>+SUM(Distributivo_trabajo[[#This Row],[Grupo 3 años A2]:[BTP]])</f>
        <v>0</v>
      </c>
      <c r="CA129" s="244"/>
      <c r="CB129" s="244"/>
      <c r="CC129" s="244"/>
      <c r="CD129" s="244"/>
      <c r="CE129" s="244"/>
      <c r="CF129" s="244"/>
      <c r="CG129" s="246">
        <f>+SUM(Distributivo_trabajo[[#This Row],[8vo A]:[Tercero de BGU A3]])</f>
        <v>0</v>
      </c>
      <c r="CH129" s="244"/>
      <c r="CI129" s="244"/>
      <c r="CJ129" s="244"/>
      <c r="CK12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29" s="246"/>
      <c r="CM129" s="246">
        <f>+SUM(Distributivo_trabajo[[#This Row],[Directivo]:[Total Periodos acompañamiento]])</f>
        <v>6</v>
      </c>
      <c r="CN129" s="250"/>
    </row>
    <row r="130" spans="1:92" x14ac:dyDescent="0.3">
      <c r="A130" s="227">
        <v>53</v>
      </c>
      <c r="B130" s="228" t="str">
        <f ca="1">IF(Distributivo_trabajo[[#This Row],[Nro.]]="","",VLOOKUP(Distributivo_trabajo[[#This Row],[Nro.]],'Nómina de personal'!$A:$C,3,0))</f>
        <v xml:space="preserve">NELLY GEOCONDA CHICAIZA AYNUCA </v>
      </c>
      <c r="C130" s="228" t="str">
        <f ca="1">IF(Distributivo_trabajo[[#This Row],[Nro.]]="","",VLOOKUP(Distributivo_trabajo[[#This Row],[Nro.]],'Nómina de personal'!$A:$K,11,0))</f>
        <v>Nomb. Definitivo</v>
      </c>
      <c r="D130" s="228" t="str">
        <f ca="1">IF(Distributivo_trabajo[[#This Row],[Nro.]]="","",VLOOKUP(Distributivo_trabajo[[#This Row],[Nro.]],'Nómina de personal'!$A:$L,12,0))</f>
        <v>Docente</v>
      </c>
      <c r="E130" s="228" t="str">
        <f ca="1">IF(Distributivo_trabajo[[#This Row],[Nro.]]="","",VLOOKUP(Distributivo_trabajo[[#This Row],[Nro.]],'Nómina de personal'!$A:$G,7,0))</f>
        <v>TRASPASO DE PARTIDA POR SECTORIZACIÓN 2021 DOCENTE DE LENGUA Y LITERATURA BGU</v>
      </c>
      <c r="F130" s="229" t="s">
        <v>836</v>
      </c>
      <c r="G130" s="229" t="s">
        <v>196</v>
      </c>
      <c r="H130" s="229"/>
      <c r="I130" s="230" t="s">
        <v>140</v>
      </c>
      <c r="J130" s="242"/>
      <c r="K130" s="242"/>
      <c r="L130" s="243"/>
      <c r="M130" s="243"/>
      <c r="N130" s="243"/>
      <c r="O130" s="243"/>
      <c r="P130" s="231"/>
      <c r="Q130" s="231"/>
      <c r="R130" s="231"/>
      <c r="S130" s="231"/>
      <c r="T130" s="231"/>
      <c r="U130" s="231"/>
      <c r="V130" s="231"/>
      <c r="W130" s="231"/>
      <c r="X130" s="231"/>
      <c r="Y130" s="231"/>
      <c r="Z130" s="231"/>
      <c r="AA130" s="231"/>
      <c r="AB130" s="231"/>
      <c r="AC130" s="231"/>
      <c r="AD130" s="231"/>
      <c r="AE130" s="231"/>
      <c r="AF130" s="231"/>
      <c r="AG130" s="231"/>
      <c r="AH130" s="231"/>
      <c r="AI130" s="231"/>
      <c r="AJ130" s="243"/>
      <c r="AK130" s="243"/>
      <c r="AL130" s="243"/>
      <c r="AM130" s="243"/>
      <c r="AN130" s="243"/>
      <c r="AO130" s="243"/>
      <c r="AP130" s="243">
        <v>6</v>
      </c>
      <c r="AQ130" s="243"/>
      <c r="AR130" s="243"/>
      <c r="AS130" s="243"/>
      <c r="AT130" s="244"/>
      <c r="AU130" s="244"/>
      <c r="AV130" s="244"/>
      <c r="AW130" s="244"/>
      <c r="AX130" s="245"/>
      <c r="AY130" s="244"/>
      <c r="AZ130" s="244"/>
      <c r="BA130" s="244"/>
      <c r="BB130" s="244"/>
      <c r="BC130" s="244"/>
      <c r="BD130" s="244"/>
      <c r="BE130" s="244"/>
      <c r="BF130" s="244"/>
      <c r="BG130" s="244"/>
      <c r="BH130" s="244"/>
      <c r="BI130" s="246">
        <f>+SUM(Distributivo_trabajo[[#This Row],[Grupo 3 años A]:[Tercero de BT IEME A]])</f>
        <v>6</v>
      </c>
      <c r="BJ130" s="247"/>
      <c r="BK130" s="247"/>
      <c r="BL130" s="247"/>
      <c r="BM130" s="247"/>
      <c r="BN130" s="247"/>
      <c r="BO130" s="247"/>
      <c r="BP130" s="247"/>
      <c r="BQ130" s="247"/>
      <c r="BR130" s="247"/>
      <c r="BS130" s="247"/>
      <c r="BT130" s="247"/>
      <c r="BU130" s="247"/>
      <c r="BV130" s="248"/>
      <c r="BW130" s="248"/>
      <c r="BX130" s="248"/>
      <c r="BY130" s="248"/>
      <c r="BZ130" s="249">
        <f>+SUM(Distributivo_trabajo[[#This Row],[Grupo 3 años A2]:[BTP]])</f>
        <v>0</v>
      </c>
      <c r="CA130" s="244"/>
      <c r="CB130" s="244"/>
      <c r="CC130" s="244"/>
      <c r="CD130" s="244"/>
      <c r="CE130" s="244"/>
      <c r="CF130" s="244"/>
      <c r="CG130" s="246">
        <f>+SUM(Distributivo_trabajo[[#This Row],[8vo A]:[Tercero de BGU A3]])</f>
        <v>0</v>
      </c>
      <c r="CH130" s="244"/>
      <c r="CI130" s="244"/>
      <c r="CJ130" s="244"/>
      <c r="CK13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30" s="246"/>
      <c r="CM130" s="246">
        <f>+SUM(Distributivo_trabajo[[#This Row],[Directivo]:[Total Periodos acompañamiento]])</f>
        <v>6</v>
      </c>
      <c r="CN130" s="250"/>
    </row>
    <row r="131" spans="1:92" x14ac:dyDescent="0.3">
      <c r="A131" s="227">
        <v>53</v>
      </c>
      <c r="B131" s="228" t="str">
        <f ca="1">IF(Distributivo_trabajo[[#This Row],[Nro.]]="","",VLOOKUP(Distributivo_trabajo[[#This Row],[Nro.]],'Nómina de personal'!$A:$C,3,0))</f>
        <v xml:space="preserve">NELLY GEOCONDA CHICAIZA AYNUCA </v>
      </c>
      <c r="C131" s="228" t="str">
        <f ca="1">IF(Distributivo_trabajo[[#This Row],[Nro.]]="","",VLOOKUP(Distributivo_trabajo[[#This Row],[Nro.]],'Nómina de personal'!$A:$K,11,0))</f>
        <v>Nomb. Definitivo</v>
      </c>
      <c r="D131" s="228" t="str">
        <f ca="1">IF(Distributivo_trabajo[[#This Row],[Nro.]]="","",VLOOKUP(Distributivo_trabajo[[#This Row],[Nro.]],'Nómina de personal'!$A:$L,12,0))</f>
        <v>Docente</v>
      </c>
      <c r="E131" s="228" t="str">
        <f ca="1">IF(Distributivo_trabajo[[#This Row],[Nro.]]="","",VLOOKUP(Distributivo_trabajo[[#This Row],[Nro.]],'Nómina de personal'!$A:$G,7,0))</f>
        <v>TRASPASO DE PARTIDA POR SECTORIZACIÓN 2021 DOCENTE DE LENGUA Y LITERATURA BGU</v>
      </c>
      <c r="F131" s="229" t="s">
        <v>836</v>
      </c>
      <c r="G131" s="229" t="s">
        <v>198</v>
      </c>
      <c r="H131" s="229"/>
      <c r="I131" s="230" t="s">
        <v>140</v>
      </c>
      <c r="J131" s="230"/>
      <c r="K131" s="230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1"/>
      <c r="AH131" s="231"/>
      <c r="AI131" s="231"/>
      <c r="AJ131" s="231"/>
      <c r="AK131" s="231"/>
      <c r="AL131" s="231"/>
      <c r="AM131" s="231"/>
      <c r="AN131" s="231"/>
      <c r="AO131" s="231"/>
      <c r="AP131" s="231"/>
      <c r="AQ131" s="231"/>
      <c r="AR131" s="231"/>
      <c r="AS131" s="231"/>
      <c r="AT131" s="232"/>
      <c r="AU131" s="232"/>
      <c r="AV131" s="232"/>
      <c r="AW131" s="232"/>
      <c r="AX131" s="233"/>
      <c r="AY131" s="232">
        <v>5</v>
      </c>
      <c r="AZ131" s="232"/>
      <c r="BA131" s="232"/>
      <c r="BB131" s="232"/>
      <c r="BC131" s="232"/>
      <c r="BD131" s="232"/>
      <c r="BE131" s="232"/>
      <c r="BF131" s="232"/>
      <c r="BG131" s="232"/>
      <c r="BH131" s="232"/>
      <c r="BI131" s="234">
        <f>+SUM(Distributivo_trabajo[[#This Row],[Grupo 3 años A]:[Tercero de BT IEME A]])</f>
        <v>5</v>
      </c>
      <c r="BJ131" s="235"/>
      <c r="BK131" s="235"/>
      <c r="BL131" s="235"/>
      <c r="BM131" s="235"/>
      <c r="BN131" s="235"/>
      <c r="BO131" s="235"/>
      <c r="BP131" s="235"/>
      <c r="BQ131" s="235"/>
      <c r="BR131" s="235"/>
      <c r="BS131" s="235"/>
      <c r="BT131" s="235"/>
      <c r="BU131" s="235"/>
      <c r="BV131" s="236"/>
      <c r="BW131" s="236"/>
      <c r="BX131" s="236"/>
      <c r="BY131" s="236"/>
      <c r="BZ131" s="237">
        <f>+SUM(Distributivo_trabajo[[#This Row],[Grupo 3 años A2]:[BTP]])</f>
        <v>0</v>
      </c>
      <c r="CA131" s="232"/>
      <c r="CB131" s="232"/>
      <c r="CC131" s="232"/>
      <c r="CD131" s="232"/>
      <c r="CE131" s="232"/>
      <c r="CF131" s="232"/>
      <c r="CG131" s="234">
        <f>+SUM(Distributivo_trabajo[[#This Row],[8vo A]:[Tercero de BGU A3]])</f>
        <v>0</v>
      </c>
      <c r="CH131" s="232"/>
      <c r="CI131" s="232"/>
      <c r="CJ131" s="232"/>
      <c r="CK13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131" s="234"/>
      <c r="CM131" s="234">
        <f>+SUM(Distributivo_trabajo[[#This Row],[Directivo]:[Total Periodos acompañamiento]])</f>
        <v>5</v>
      </c>
      <c r="CN131" s="238"/>
    </row>
    <row r="132" spans="1:92" x14ac:dyDescent="0.3">
      <c r="A132" s="227">
        <v>53</v>
      </c>
      <c r="B132" s="228" t="str">
        <f ca="1">IF(Distributivo_trabajo[[#This Row],[Nro.]]="","",VLOOKUP(Distributivo_trabajo[[#This Row],[Nro.]],'Nómina de personal'!$A:$C,3,0))</f>
        <v xml:space="preserve">NELLY GEOCONDA CHICAIZA AYNUCA </v>
      </c>
      <c r="C132" s="228" t="str">
        <f ca="1">IF(Distributivo_trabajo[[#This Row],[Nro.]]="","",VLOOKUP(Distributivo_trabajo[[#This Row],[Nro.]],'Nómina de personal'!$A:$K,11,0))</f>
        <v>Nomb. Definitivo</v>
      </c>
      <c r="D132" s="228" t="str">
        <f ca="1">IF(Distributivo_trabajo[[#This Row],[Nro.]]="","",VLOOKUP(Distributivo_trabajo[[#This Row],[Nro.]],'Nómina de personal'!$A:$L,12,0))</f>
        <v>Docente</v>
      </c>
      <c r="E132" s="228" t="str">
        <f ca="1">IF(Distributivo_trabajo[[#This Row],[Nro.]]="","",VLOOKUP(Distributivo_trabajo[[#This Row],[Nro.]],'Nómina de personal'!$A:$G,7,0))</f>
        <v>TRASPASO DE PARTIDA POR SECTORIZACIÓN 2021 DOCENTE DE LENGUA Y LITERATURA BGU</v>
      </c>
      <c r="F132" s="229" t="s">
        <v>836</v>
      </c>
      <c r="G132" s="229" t="s">
        <v>196</v>
      </c>
      <c r="H132" s="229"/>
      <c r="I132" s="230" t="s">
        <v>846</v>
      </c>
      <c r="J132" s="230"/>
      <c r="K132" s="230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  <c r="AD132" s="231"/>
      <c r="AE132" s="231"/>
      <c r="AF132" s="231"/>
      <c r="AG132" s="231"/>
      <c r="AH132" s="231"/>
      <c r="AI132" s="231"/>
      <c r="AJ132" s="231"/>
      <c r="AK132" s="231"/>
      <c r="AL132" s="231"/>
      <c r="AM132" s="231"/>
      <c r="AN132" s="231"/>
      <c r="AO132" s="231">
        <v>1</v>
      </c>
      <c r="AP132" s="231"/>
      <c r="AQ132" s="231"/>
      <c r="AR132" s="231"/>
      <c r="AS132" s="231"/>
      <c r="AT132" s="232"/>
      <c r="AU132" s="232"/>
      <c r="AV132" s="232"/>
      <c r="AW132" s="232"/>
      <c r="AX132" s="233"/>
      <c r="AY132" s="232"/>
      <c r="AZ132" s="232"/>
      <c r="BA132" s="232"/>
      <c r="BB132" s="232"/>
      <c r="BC132" s="232"/>
      <c r="BD132" s="232"/>
      <c r="BE132" s="232"/>
      <c r="BF132" s="232"/>
      <c r="BG132" s="232"/>
      <c r="BH132" s="232"/>
      <c r="BI132" s="234">
        <f>+SUM(Distributivo_trabajo[[#This Row],[Grupo 3 años A]:[Tercero de BT IEME A]])</f>
        <v>1</v>
      </c>
      <c r="BJ132" s="235"/>
      <c r="BK132" s="235"/>
      <c r="BL132" s="235"/>
      <c r="BM132" s="235"/>
      <c r="BN132" s="235"/>
      <c r="BO132" s="235"/>
      <c r="BP132" s="235"/>
      <c r="BQ132" s="235"/>
      <c r="BR132" s="235"/>
      <c r="BS132" s="235"/>
      <c r="BT132" s="235"/>
      <c r="BU132" s="235"/>
      <c r="BV132" s="236"/>
      <c r="BW132" s="236"/>
      <c r="BX132" s="236"/>
      <c r="BY132" s="236"/>
      <c r="BZ132" s="237">
        <f>+SUM(Distributivo_trabajo[[#This Row],[Grupo 3 años A2]:[BTP]])</f>
        <v>0</v>
      </c>
      <c r="CA132" s="232"/>
      <c r="CB132" s="232"/>
      <c r="CC132" s="232"/>
      <c r="CD132" s="232"/>
      <c r="CE132" s="232"/>
      <c r="CF132" s="232"/>
      <c r="CG132" s="234">
        <f>+SUM(Distributivo_trabajo[[#This Row],[8vo A]:[Tercero de BGU A3]])</f>
        <v>0</v>
      </c>
      <c r="CH132" s="232"/>
      <c r="CI132" s="232"/>
      <c r="CJ132" s="232"/>
      <c r="CK13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32" s="234"/>
      <c r="CM132" s="234">
        <f>+SUM(Distributivo_trabajo[[#This Row],[Directivo]:[Total Periodos acompañamiento]])</f>
        <v>1</v>
      </c>
      <c r="CN132" s="238"/>
    </row>
    <row r="133" spans="1:92" x14ac:dyDescent="0.3">
      <c r="A133" s="227">
        <v>53</v>
      </c>
      <c r="B133" s="228" t="str">
        <f ca="1">IF(Distributivo_trabajo[[#This Row],[Nro.]]="","",VLOOKUP(Distributivo_trabajo[[#This Row],[Nro.]],'Nómina de personal'!$A:$C,3,0))</f>
        <v xml:space="preserve">NELLY GEOCONDA CHICAIZA AYNUCA </v>
      </c>
      <c r="C133" s="228" t="str">
        <f ca="1">IF(Distributivo_trabajo[[#This Row],[Nro.]]="","",VLOOKUP(Distributivo_trabajo[[#This Row],[Nro.]],'Nómina de personal'!$A:$K,11,0))</f>
        <v>Nomb. Definitivo</v>
      </c>
      <c r="D133" s="228" t="str">
        <f ca="1">IF(Distributivo_trabajo[[#This Row],[Nro.]]="","",VLOOKUP(Distributivo_trabajo[[#This Row],[Nro.]],'Nómina de personal'!$A:$L,12,0))</f>
        <v>Docente</v>
      </c>
      <c r="E133" s="228" t="str">
        <f ca="1">IF(Distributivo_trabajo[[#This Row],[Nro.]]="","",VLOOKUP(Distributivo_trabajo[[#This Row],[Nro.]],'Nómina de personal'!$A:$G,7,0))</f>
        <v>TRASPASO DE PARTIDA POR SECTORIZACIÓN 2021 DOCENTE DE LENGUA Y LITERATURA BGU</v>
      </c>
      <c r="F133" s="229" t="s">
        <v>836</v>
      </c>
      <c r="G133" s="229" t="s">
        <v>196</v>
      </c>
      <c r="H133" s="229"/>
      <c r="I133" s="230" t="s">
        <v>844</v>
      </c>
      <c r="J133" s="230"/>
      <c r="K133" s="230"/>
      <c r="L133" s="231"/>
      <c r="M133" s="231"/>
      <c r="N133" s="231"/>
      <c r="O133" s="231"/>
      <c r="P133" s="231"/>
      <c r="Q133" s="231"/>
      <c r="R133" s="231"/>
      <c r="S133" s="231"/>
      <c r="T133" s="231"/>
      <c r="U133" s="231"/>
      <c r="V133" s="231"/>
      <c r="W133" s="231"/>
      <c r="X133" s="231"/>
      <c r="Y133" s="231"/>
      <c r="Z133" s="231"/>
      <c r="AA133" s="231"/>
      <c r="AB133" s="231"/>
      <c r="AC133" s="231"/>
      <c r="AD133" s="231"/>
      <c r="AE133" s="231"/>
      <c r="AF133" s="231"/>
      <c r="AG133" s="231"/>
      <c r="AH133" s="231"/>
      <c r="AI133" s="231"/>
      <c r="AJ133" s="231"/>
      <c r="AK133" s="231"/>
      <c r="AL133" s="231"/>
      <c r="AM133" s="231"/>
      <c r="AN133" s="231"/>
      <c r="AO133" s="231">
        <v>1</v>
      </c>
      <c r="AP133" s="231"/>
      <c r="AQ133" s="231"/>
      <c r="AR133" s="231"/>
      <c r="AS133" s="231"/>
      <c r="AT133" s="232"/>
      <c r="AU133" s="232"/>
      <c r="AV133" s="232"/>
      <c r="AW133" s="232"/>
      <c r="AX133" s="233"/>
      <c r="AY133" s="232"/>
      <c r="AZ133" s="232"/>
      <c r="BA133" s="232"/>
      <c r="BB133" s="232"/>
      <c r="BC133" s="232"/>
      <c r="BD133" s="232"/>
      <c r="BE133" s="232"/>
      <c r="BF133" s="232"/>
      <c r="BG133" s="232"/>
      <c r="BH133" s="232"/>
      <c r="BI133" s="234">
        <f>+SUM(Distributivo_trabajo[[#This Row],[Grupo 3 años A]:[Tercero de BT IEME A]])</f>
        <v>1</v>
      </c>
      <c r="BJ133" s="235"/>
      <c r="BK133" s="235"/>
      <c r="BL133" s="235"/>
      <c r="BM133" s="235"/>
      <c r="BN133" s="235"/>
      <c r="BO133" s="235"/>
      <c r="BP133" s="235"/>
      <c r="BQ133" s="235"/>
      <c r="BR133" s="235"/>
      <c r="BS133" s="235"/>
      <c r="BT133" s="235"/>
      <c r="BU133" s="235"/>
      <c r="BV133" s="236"/>
      <c r="BW133" s="236"/>
      <c r="BX133" s="236"/>
      <c r="BY133" s="236"/>
      <c r="BZ133" s="237">
        <f>+SUM(Distributivo_trabajo[[#This Row],[Grupo 3 años A2]:[BTP]])</f>
        <v>0</v>
      </c>
      <c r="CA133" s="232"/>
      <c r="CB133" s="232"/>
      <c r="CC133" s="232"/>
      <c r="CD133" s="232"/>
      <c r="CE133" s="232"/>
      <c r="CF133" s="232"/>
      <c r="CG133" s="234">
        <f>+SUM(Distributivo_trabajo[[#This Row],[8vo A]:[Tercero de BGU A3]])</f>
        <v>0</v>
      </c>
      <c r="CH133" s="232"/>
      <c r="CI133" s="232"/>
      <c r="CJ133" s="232"/>
      <c r="CK13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33" s="234"/>
      <c r="CM133" s="234">
        <f>+SUM(Distributivo_trabajo[[#This Row],[Directivo]:[Total Periodos acompañamiento]])</f>
        <v>1</v>
      </c>
      <c r="CN133" s="238"/>
    </row>
    <row r="134" spans="1:92" x14ac:dyDescent="0.3">
      <c r="A134" s="227">
        <v>53</v>
      </c>
      <c r="B134" s="228" t="str">
        <f ca="1">IF(Distributivo_trabajo[[#This Row],[Nro.]]="","",VLOOKUP(Distributivo_trabajo[[#This Row],[Nro.]],'Nómina de personal'!$A:$C,3,0))</f>
        <v xml:space="preserve">NELLY GEOCONDA CHICAIZA AYNUCA </v>
      </c>
      <c r="C134" s="228" t="str">
        <f ca="1">IF(Distributivo_trabajo[[#This Row],[Nro.]]="","",VLOOKUP(Distributivo_trabajo[[#This Row],[Nro.]],'Nómina de personal'!$A:$K,11,0))</f>
        <v>Nomb. Definitivo</v>
      </c>
      <c r="D134" s="228" t="str">
        <f ca="1">IF(Distributivo_trabajo[[#This Row],[Nro.]]="","",VLOOKUP(Distributivo_trabajo[[#This Row],[Nro.]],'Nómina de personal'!$A:$L,12,0))</f>
        <v>Docente</v>
      </c>
      <c r="E134" s="228" t="str">
        <f ca="1">IF(Distributivo_trabajo[[#This Row],[Nro.]]="","",VLOOKUP(Distributivo_trabajo[[#This Row],[Nro.]],'Nómina de personal'!$A:$G,7,0))</f>
        <v>TRASPASO DE PARTIDA POR SECTORIZACIÓN 2021 DOCENTE DE LENGUA Y LITERATURA BGU</v>
      </c>
      <c r="F134" s="229" t="s">
        <v>836</v>
      </c>
      <c r="G134" s="229" t="s">
        <v>196</v>
      </c>
      <c r="H134" s="229"/>
      <c r="I134" s="230" t="s">
        <v>845</v>
      </c>
      <c r="J134" s="230"/>
      <c r="K134" s="230"/>
      <c r="L134" s="231"/>
      <c r="M134" s="231"/>
      <c r="N134" s="231"/>
      <c r="O134" s="231"/>
      <c r="P134" s="231"/>
      <c r="Q134" s="231"/>
      <c r="R134" s="231"/>
      <c r="S134" s="231"/>
      <c r="T134" s="231"/>
      <c r="U134" s="231"/>
      <c r="V134" s="231"/>
      <c r="W134" s="231"/>
      <c r="X134" s="231"/>
      <c r="Y134" s="231"/>
      <c r="Z134" s="231"/>
      <c r="AA134" s="231"/>
      <c r="AB134" s="231"/>
      <c r="AC134" s="231"/>
      <c r="AD134" s="231"/>
      <c r="AE134" s="231"/>
      <c r="AF134" s="231"/>
      <c r="AG134" s="231"/>
      <c r="AH134" s="231"/>
      <c r="AI134" s="231"/>
      <c r="AJ134" s="231"/>
      <c r="AK134" s="231"/>
      <c r="AL134" s="231"/>
      <c r="AM134" s="231"/>
      <c r="AN134" s="231"/>
      <c r="AO134" s="231"/>
      <c r="AP134" s="231"/>
      <c r="AQ134" s="231"/>
      <c r="AR134" s="231"/>
      <c r="AS134" s="231"/>
      <c r="AT134" s="232">
        <v>1</v>
      </c>
      <c r="AU134" s="232"/>
      <c r="AV134" s="232"/>
      <c r="AW134" s="232"/>
      <c r="AX134" s="233"/>
      <c r="AY134" s="232"/>
      <c r="AZ134" s="232"/>
      <c r="BA134" s="232"/>
      <c r="BB134" s="232"/>
      <c r="BC134" s="232"/>
      <c r="BD134" s="232"/>
      <c r="BE134" s="232"/>
      <c r="BF134" s="232"/>
      <c r="BG134" s="232"/>
      <c r="BH134" s="232"/>
      <c r="BI134" s="234">
        <f>+SUM(Distributivo_trabajo[[#This Row],[Grupo 3 años A]:[Tercero de BT IEME A]])</f>
        <v>1</v>
      </c>
      <c r="BJ134" s="235"/>
      <c r="BK134" s="235"/>
      <c r="BL134" s="235"/>
      <c r="BM134" s="235"/>
      <c r="BN134" s="235"/>
      <c r="BO134" s="235"/>
      <c r="BP134" s="235"/>
      <c r="BQ134" s="235"/>
      <c r="BR134" s="235"/>
      <c r="BS134" s="235"/>
      <c r="BT134" s="235"/>
      <c r="BU134" s="235"/>
      <c r="BV134" s="236"/>
      <c r="BW134" s="236"/>
      <c r="BX134" s="236"/>
      <c r="BY134" s="236"/>
      <c r="BZ134" s="237">
        <f>+SUM(Distributivo_trabajo[[#This Row],[Grupo 3 años A2]:[BTP]])</f>
        <v>0</v>
      </c>
      <c r="CA134" s="232"/>
      <c r="CB134" s="232"/>
      <c r="CC134" s="232"/>
      <c r="CD134" s="232"/>
      <c r="CE134" s="232"/>
      <c r="CF134" s="232"/>
      <c r="CG134" s="234">
        <f>+SUM(Distributivo_trabajo[[#This Row],[8vo A]:[Tercero de BGU A3]])</f>
        <v>0</v>
      </c>
      <c r="CH134" s="232"/>
      <c r="CI134" s="232"/>
      <c r="CJ134" s="232"/>
      <c r="CK13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34" s="234"/>
      <c r="CM134" s="234">
        <f>+SUM(Distributivo_trabajo[[#This Row],[Directivo]:[Total Periodos acompañamiento]])</f>
        <v>1</v>
      </c>
      <c r="CN134" s="238"/>
    </row>
    <row r="135" spans="1:92" x14ac:dyDescent="0.3">
      <c r="A135" s="227">
        <v>45</v>
      </c>
      <c r="B135" s="228" t="str">
        <f ca="1">IF(Distributivo_trabajo[[#This Row],[Nro.]]="","",VLOOKUP(Distributivo_trabajo[[#This Row],[Nro.]],'Nómina de personal'!$A:$C,3,0))</f>
        <v xml:space="preserve">MÓNICA DEL ROCÍO YUPANGUI TOAQUIZA </v>
      </c>
      <c r="C135" s="228" t="str">
        <f ca="1">IF(Distributivo_trabajo[[#This Row],[Nro.]]="","",VLOOKUP(Distributivo_trabajo[[#This Row],[Nro.]],'Nómina de personal'!$A:$K,11,0))</f>
        <v>Nomb. Definitivo</v>
      </c>
      <c r="D135" s="228" t="str">
        <f ca="1">IF(Distributivo_trabajo[[#This Row],[Nro.]]="","",VLOOKUP(Distributivo_trabajo[[#This Row],[Nro.]],'Nómina de personal'!$A:$L,12,0))</f>
        <v>Rector</v>
      </c>
      <c r="E135" s="228" t="str">
        <f ca="1">IF(Distributivo_trabajo[[#This Row],[Nro.]]="","",VLOOKUP(Distributivo_trabajo[[#This Row],[Nro.]],'Nómina de personal'!$A:$G,7,0))</f>
        <v>RECTORA</v>
      </c>
      <c r="F135" s="229" t="s">
        <v>836</v>
      </c>
      <c r="G135" s="229" t="s">
        <v>456</v>
      </c>
      <c r="H135" s="229" t="s">
        <v>215</v>
      </c>
      <c r="I135" s="230" t="s">
        <v>140</v>
      </c>
      <c r="J135" s="230"/>
      <c r="K135" s="230"/>
      <c r="L135" s="231"/>
      <c r="M135" s="231"/>
      <c r="N135" s="231"/>
      <c r="O135" s="231"/>
      <c r="P135" s="231"/>
      <c r="Q135" s="231"/>
      <c r="R135" s="231"/>
      <c r="S135" s="231"/>
      <c r="T135" s="231"/>
      <c r="U135" s="231"/>
      <c r="V135" s="231"/>
      <c r="W135" s="231"/>
      <c r="X135" s="231"/>
      <c r="Y135" s="231"/>
      <c r="Z135" s="231"/>
      <c r="AA135" s="231"/>
      <c r="AB135" s="231"/>
      <c r="AC135" s="231"/>
      <c r="AD135" s="231"/>
      <c r="AE135" s="231"/>
      <c r="AF135" s="231"/>
      <c r="AG135" s="231"/>
      <c r="AH135" s="231"/>
      <c r="AI135" s="231"/>
      <c r="AJ135" s="231"/>
      <c r="AK135" s="231"/>
      <c r="AL135" s="231"/>
      <c r="AM135" s="231"/>
      <c r="AN135" s="231"/>
      <c r="AO135" s="231"/>
      <c r="AP135" s="231"/>
      <c r="AQ135" s="231"/>
      <c r="AR135" s="231"/>
      <c r="AS135" s="231"/>
      <c r="AT135" s="232"/>
      <c r="AU135" s="232"/>
      <c r="AV135" s="232"/>
      <c r="AW135" s="232"/>
      <c r="AX135" s="233"/>
      <c r="AY135" s="232"/>
      <c r="AZ135" s="232"/>
      <c r="BA135" s="232"/>
      <c r="BB135" s="232"/>
      <c r="BC135" s="232"/>
      <c r="BD135" s="232"/>
      <c r="BE135" s="232"/>
      <c r="BF135" s="232"/>
      <c r="BG135" s="232"/>
      <c r="BH135" s="232">
        <v>2</v>
      </c>
      <c r="BI135" s="234">
        <f>+SUM(Distributivo_trabajo[[#This Row],[Grupo 3 años A]:[Tercero de BT IEME A]])</f>
        <v>2</v>
      </c>
      <c r="BJ135" s="235"/>
      <c r="BK135" s="235"/>
      <c r="BL135" s="235"/>
      <c r="BM135" s="235"/>
      <c r="BN135" s="235"/>
      <c r="BO135" s="235"/>
      <c r="BP135" s="235"/>
      <c r="BQ135" s="235"/>
      <c r="BR135" s="235"/>
      <c r="BS135" s="235"/>
      <c r="BT135" s="235"/>
      <c r="BU135" s="235"/>
      <c r="BV135" s="236"/>
      <c r="BW135" s="236"/>
      <c r="BX135" s="236"/>
      <c r="BY135" s="236"/>
      <c r="BZ135" s="237">
        <f>+SUM(Distributivo_trabajo[[#This Row],[Grupo 3 años A2]:[BTP]])</f>
        <v>0</v>
      </c>
      <c r="CA135" s="232"/>
      <c r="CB135" s="232"/>
      <c r="CC135" s="232"/>
      <c r="CD135" s="232"/>
      <c r="CE135" s="232"/>
      <c r="CF135" s="232"/>
      <c r="CG135" s="234">
        <f>+SUM(Distributivo_trabajo[[#This Row],[8vo A]:[Tercero de BGU A3]])</f>
        <v>0</v>
      </c>
      <c r="CH135" s="232"/>
      <c r="CI135" s="232"/>
      <c r="CJ135" s="232"/>
      <c r="CK13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35" s="234"/>
      <c r="CM135" s="234">
        <f>+SUM(Distributivo_trabajo[[#This Row],[Directivo]:[Total Periodos acompañamiento]])</f>
        <v>2</v>
      </c>
      <c r="CN135" s="238"/>
    </row>
    <row r="136" spans="1:92" x14ac:dyDescent="0.3">
      <c r="A136" s="227">
        <v>45</v>
      </c>
      <c r="B136" s="228" t="str">
        <f ca="1">IF(Distributivo_trabajo[[#This Row],[Nro.]]="","",VLOOKUP(Distributivo_trabajo[[#This Row],[Nro.]],'Nómina de personal'!$A:$C,3,0))</f>
        <v xml:space="preserve">MÓNICA DEL ROCÍO YUPANGUI TOAQUIZA </v>
      </c>
      <c r="C136" s="228" t="str">
        <f ca="1">IF(Distributivo_trabajo[[#This Row],[Nro.]]="","",VLOOKUP(Distributivo_trabajo[[#This Row],[Nro.]],'Nómina de personal'!$A:$K,11,0))</f>
        <v>Nomb. Definitivo</v>
      </c>
      <c r="D136" s="228" t="str">
        <f ca="1">IF(Distributivo_trabajo[[#This Row],[Nro.]]="","",VLOOKUP(Distributivo_trabajo[[#This Row],[Nro.]],'Nómina de personal'!$A:$L,12,0))</f>
        <v>Rector</v>
      </c>
      <c r="E136" s="228" t="str">
        <f ca="1">IF(Distributivo_trabajo[[#This Row],[Nro.]]="","",VLOOKUP(Distributivo_trabajo[[#This Row],[Nro.]],'Nómina de personal'!$A:$G,7,0))</f>
        <v>RECTORA</v>
      </c>
      <c r="F136" s="229" t="s">
        <v>836</v>
      </c>
      <c r="G136" s="229" t="s">
        <v>456</v>
      </c>
      <c r="H136" s="229" t="s">
        <v>225</v>
      </c>
      <c r="I136" s="230" t="s">
        <v>140</v>
      </c>
      <c r="J136" s="230"/>
      <c r="K136" s="230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1"/>
      <c r="X136" s="231"/>
      <c r="Y136" s="231"/>
      <c r="Z136" s="231"/>
      <c r="AA136" s="231"/>
      <c r="AB136" s="231"/>
      <c r="AC136" s="231"/>
      <c r="AD136" s="231"/>
      <c r="AE136" s="231"/>
      <c r="AF136" s="231"/>
      <c r="AG136" s="231"/>
      <c r="AH136" s="231"/>
      <c r="AI136" s="231"/>
      <c r="AJ136" s="231"/>
      <c r="AK136" s="231"/>
      <c r="AL136" s="231"/>
      <c r="AM136" s="231"/>
      <c r="AN136" s="231"/>
      <c r="AO136" s="231"/>
      <c r="AP136" s="231"/>
      <c r="AQ136" s="231"/>
      <c r="AR136" s="231"/>
      <c r="AS136" s="231"/>
      <c r="AT136" s="232"/>
      <c r="AU136" s="232"/>
      <c r="AV136" s="232"/>
      <c r="AW136" s="232"/>
      <c r="AX136" s="233"/>
      <c r="AY136" s="232"/>
      <c r="AZ136" s="232"/>
      <c r="BA136" s="232"/>
      <c r="BB136" s="232"/>
      <c r="BC136" s="232"/>
      <c r="BD136" s="232">
        <v>2</v>
      </c>
      <c r="BE136" s="232"/>
      <c r="BF136" s="232"/>
      <c r="BG136" s="232"/>
      <c r="BH136" s="232"/>
      <c r="BI136" s="234">
        <f>+SUM(Distributivo_trabajo[[#This Row],[Grupo 3 años A]:[Tercero de BT IEME A]])</f>
        <v>2</v>
      </c>
      <c r="BJ136" s="235"/>
      <c r="BK136" s="235"/>
      <c r="BL136" s="235"/>
      <c r="BM136" s="235"/>
      <c r="BN136" s="235"/>
      <c r="BO136" s="235"/>
      <c r="BP136" s="235"/>
      <c r="BQ136" s="235"/>
      <c r="BR136" s="235"/>
      <c r="BS136" s="235"/>
      <c r="BT136" s="235"/>
      <c r="BU136" s="235"/>
      <c r="BV136" s="236"/>
      <c r="BW136" s="236"/>
      <c r="BX136" s="236"/>
      <c r="BY136" s="236"/>
      <c r="BZ136" s="237">
        <f>+SUM(Distributivo_trabajo[[#This Row],[Grupo 3 años A2]:[BTP]])</f>
        <v>0</v>
      </c>
      <c r="CA136" s="232"/>
      <c r="CB136" s="232"/>
      <c r="CC136" s="232"/>
      <c r="CD136" s="232"/>
      <c r="CE136" s="232"/>
      <c r="CF136" s="232"/>
      <c r="CG136" s="234">
        <f>+SUM(Distributivo_trabajo[[#This Row],[8vo A]:[Tercero de BGU A3]])</f>
        <v>0</v>
      </c>
      <c r="CH136" s="232"/>
      <c r="CI136" s="232"/>
      <c r="CJ136" s="232"/>
      <c r="CK13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36" s="234"/>
      <c r="CM136" s="234">
        <f>+SUM(Distributivo_trabajo[[#This Row],[Directivo]:[Total Periodos acompañamiento]])</f>
        <v>2</v>
      </c>
      <c r="CN136" s="238"/>
    </row>
    <row r="137" spans="1:92" x14ac:dyDescent="0.3">
      <c r="A137" s="227">
        <v>45</v>
      </c>
      <c r="B137" s="228" t="str">
        <f ca="1">IF(Distributivo_trabajo[[#This Row],[Nro.]]="","",VLOOKUP(Distributivo_trabajo[[#This Row],[Nro.]],'Nómina de personal'!$A:$C,3,0))</f>
        <v xml:space="preserve">MÓNICA DEL ROCÍO YUPANGUI TOAQUIZA </v>
      </c>
      <c r="C137" s="228" t="str">
        <f ca="1">IF(Distributivo_trabajo[[#This Row],[Nro.]]="","",VLOOKUP(Distributivo_trabajo[[#This Row],[Nro.]],'Nómina de personal'!$A:$K,11,0))</f>
        <v>Nomb. Definitivo</v>
      </c>
      <c r="D137" s="228" t="str">
        <f ca="1">IF(Distributivo_trabajo[[#This Row],[Nro.]]="","",VLOOKUP(Distributivo_trabajo[[#This Row],[Nro.]],'Nómina de personal'!$A:$L,12,0))</f>
        <v>Rector</v>
      </c>
      <c r="E137" s="228" t="str">
        <f ca="1">IF(Distributivo_trabajo[[#This Row],[Nro.]]="","",VLOOKUP(Distributivo_trabajo[[#This Row],[Nro.]],'Nómina de personal'!$A:$G,7,0))</f>
        <v>RECTORA</v>
      </c>
      <c r="F137" s="229" t="s">
        <v>261</v>
      </c>
      <c r="G137" s="229" t="s">
        <v>96</v>
      </c>
      <c r="H137" s="229"/>
      <c r="I137" s="230" t="s">
        <v>262</v>
      </c>
      <c r="J137" s="230"/>
      <c r="K137" s="230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1"/>
      <c r="Z137" s="231"/>
      <c r="AA137" s="231"/>
      <c r="AB137" s="231"/>
      <c r="AC137" s="231"/>
      <c r="AD137" s="231"/>
      <c r="AE137" s="231"/>
      <c r="AF137" s="231"/>
      <c r="AG137" s="231"/>
      <c r="AH137" s="231"/>
      <c r="AI137" s="231"/>
      <c r="AJ137" s="231"/>
      <c r="AK137" s="231"/>
      <c r="AL137" s="231"/>
      <c r="AM137" s="231"/>
      <c r="AN137" s="231"/>
      <c r="AO137" s="231"/>
      <c r="AP137" s="231"/>
      <c r="AQ137" s="231"/>
      <c r="AR137" s="231"/>
      <c r="AS137" s="231"/>
      <c r="AT137" s="232"/>
      <c r="AU137" s="232"/>
      <c r="AV137" s="232"/>
      <c r="AW137" s="232"/>
      <c r="AX137" s="233"/>
      <c r="AY137" s="232"/>
      <c r="AZ137" s="232"/>
      <c r="BA137" s="232"/>
      <c r="BB137" s="232"/>
      <c r="BC137" s="232"/>
      <c r="BD137" s="232"/>
      <c r="BE137" s="232"/>
      <c r="BF137" s="232"/>
      <c r="BG137" s="232"/>
      <c r="BH137" s="232"/>
      <c r="BI137" s="234">
        <f>+SUM(Distributivo_trabajo[[#This Row],[Grupo 3 años A]:[Tercero de BT IEME A]])</f>
        <v>0</v>
      </c>
      <c r="BJ137" s="235"/>
      <c r="BK137" s="235"/>
      <c r="BL137" s="235"/>
      <c r="BM137" s="235"/>
      <c r="BN137" s="235"/>
      <c r="BO137" s="235"/>
      <c r="BP137" s="235"/>
      <c r="BQ137" s="235"/>
      <c r="BR137" s="235"/>
      <c r="BS137" s="235"/>
      <c r="BT137" s="235"/>
      <c r="BU137" s="235"/>
      <c r="BV137" s="236"/>
      <c r="BW137" s="236"/>
      <c r="BX137" s="236"/>
      <c r="BY137" s="236"/>
      <c r="BZ137" s="237">
        <f>+SUM(Distributivo_trabajo[[#This Row],[Grupo 3 años A2]:[BTP]])</f>
        <v>0</v>
      </c>
      <c r="CA137" s="232"/>
      <c r="CB137" s="232"/>
      <c r="CC137" s="232"/>
      <c r="CD137" s="232"/>
      <c r="CE137" s="232"/>
      <c r="CF137" s="232"/>
      <c r="CG137" s="234">
        <f>+SUM(Distributivo_trabajo[[#This Row],[8vo A]:[Tercero de BGU A3]])</f>
        <v>0</v>
      </c>
      <c r="CH137" s="232">
        <v>36</v>
      </c>
      <c r="CI137" s="232"/>
      <c r="CJ137" s="232"/>
      <c r="CK13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0</v>
      </c>
      <c r="CL137" s="234"/>
      <c r="CM137" s="234">
        <f>+SUM(Distributivo_trabajo[[#This Row],[Directivo]:[Total Periodos acompañamiento]])</f>
        <v>36</v>
      </c>
      <c r="CN137" s="238"/>
    </row>
    <row r="138" spans="1:92" x14ac:dyDescent="0.3">
      <c r="A138" s="227">
        <v>59</v>
      </c>
      <c r="B138" s="228" t="str">
        <f ca="1">IF(Distributivo_trabajo[[#This Row],[Nro.]]="","",VLOOKUP(Distributivo_trabajo[[#This Row],[Nro.]],'Nómina de personal'!$A:$C,3,0))</f>
        <v xml:space="preserve">SANTIAGO COLON JACOME ORRICO </v>
      </c>
      <c r="C138" s="228" t="str">
        <f ca="1">IF(Distributivo_trabajo[[#This Row],[Nro.]]="","",VLOOKUP(Distributivo_trabajo[[#This Row],[Nro.]],'Nómina de personal'!$A:$K,11,0))</f>
        <v>Contrato</v>
      </c>
      <c r="D138" s="228" t="str">
        <f ca="1">IF(Distributivo_trabajo[[#This Row],[Nro.]]="","",VLOOKUP(Distributivo_trabajo[[#This Row],[Nro.]],'Nómina de personal'!$A:$L,12,0))</f>
        <v>Docente</v>
      </c>
      <c r="E138" s="228" t="str">
        <f ca="1">IF(Distributivo_trabajo[[#This Row],[Nro.]]="","",VLOOKUP(Distributivo_trabajo[[#This Row],[Nro.]],'Nómina de personal'!$A:$G,7,0))</f>
        <v>CONTRATO OCACIONAL 2023 DOCENTE  DE EGB 2DO A 7MO</v>
      </c>
      <c r="F138" s="229" t="s">
        <v>836</v>
      </c>
      <c r="G138" s="229" t="s">
        <v>196</v>
      </c>
      <c r="H138" s="229"/>
      <c r="I138" s="230" t="s">
        <v>140</v>
      </c>
      <c r="J138" s="230"/>
      <c r="K138" s="230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  <c r="W138" s="231"/>
      <c r="X138" s="231"/>
      <c r="Y138" s="231"/>
      <c r="Z138" s="231"/>
      <c r="AA138" s="231"/>
      <c r="AB138" s="231"/>
      <c r="AC138" s="231"/>
      <c r="AD138" s="231"/>
      <c r="AE138" s="231"/>
      <c r="AF138" s="231"/>
      <c r="AG138" s="231"/>
      <c r="AH138" s="231"/>
      <c r="AI138" s="231"/>
      <c r="AJ138" s="231"/>
      <c r="AK138" s="231"/>
      <c r="AL138" s="231"/>
      <c r="AM138" s="231"/>
      <c r="AN138" s="231"/>
      <c r="AO138" s="231"/>
      <c r="AP138" s="231"/>
      <c r="AQ138" s="231">
        <v>6</v>
      </c>
      <c r="AR138" s="231"/>
      <c r="AS138" s="231"/>
      <c r="AT138" s="232"/>
      <c r="AU138" s="232"/>
      <c r="AV138" s="232"/>
      <c r="AW138" s="232"/>
      <c r="AX138" s="233"/>
      <c r="AY138" s="232"/>
      <c r="AZ138" s="232"/>
      <c r="BA138" s="232"/>
      <c r="BB138" s="232"/>
      <c r="BC138" s="232"/>
      <c r="BD138" s="232"/>
      <c r="BE138" s="232"/>
      <c r="BF138" s="232"/>
      <c r="BG138" s="232"/>
      <c r="BH138" s="232"/>
      <c r="BI138" s="234">
        <f>+SUM(Distributivo_trabajo[[#This Row],[Grupo 3 años A]:[Tercero de BT IEME A]])</f>
        <v>6</v>
      </c>
      <c r="BJ138" s="235"/>
      <c r="BK138" s="235"/>
      <c r="BL138" s="235"/>
      <c r="BM138" s="235"/>
      <c r="BN138" s="235"/>
      <c r="BO138" s="235"/>
      <c r="BP138" s="235"/>
      <c r="BQ138" s="235"/>
      <c r="BR138" s="235"/>
      <c r="BS138" s="235"/>
      <c r="BT138" s="235"/>
      <c r="BU138" s="235"/>
      <c r="BV138" s="236"/>
      <c r="BW138" s="236"/>
      <c r="BX138" s="236"/>
      <c r="BY138" s="236"/>
      <c r="BZ138" s="237">
        <f>+SUM(Distributivo_trabajo[[#This Row],[Grupo 3 años A2]:[BTP]])</f>
        <v>0</v>
      </c>
      <c r="CA138" s="232"/>
      <c r="CB138" s="232"/>
      <c r="CC138" s="232"/>
      <c r="CD138" s="232"/>
      <c r="CE138" s="232"/>
      <c r="CF138" s="232"/>
      <c r="CG138" s="234">
        <f>+SUM(Distributivo_trabajo[[#This Row],[8vo A]:[Tercero de BGU A3]])</f>
        <v>0</v>
      </c>
      <c r="CH138" s="232"/>
      <c r="CI138" s="232">
        <v>2</v>
      </c>
      <c r="CJ138" s="232"/>
      <c r="CK13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38" s="234">
        <v>3</v>
      </c>
      <c r="CM138" s="234">
        <f>+SUM(Distributivo_trabajo[[#This Row],[Directivo]:[Total Periodos acompañamiento]])</f>
        <v>11</v>
      </c>
      <c r="CN138" s="238"/>
    </row>
    <row r="139" spans="1:92" x14ac:dyDescent="0.3">
      <c r="A139" s="227">
        <v>59</v>
      </c>
      <c r="B139" s="228" t="str">
        <f ca="1">IF(Distributivo_trabajo[[#This Row],[Nro.]]="","",VLOOKUP(Distributivo_trabajo[[#This Row],[Nro.]],'Nómina de personal'!$A:$C,3,0))</f>
        <v xml:space="preserve">SANTIAGO COLON JACOME ORRICO </v>
      </c>
      <c r="C139" s="228" t="str">
        <f ca="1">IF(Distributivo_trabajo[[#This Row],[Nro.]]="","",VLOOKUP(Distributivo_trabajo[[#This Row],[Nro.]],'Nómina de personal'!$A:$K,11,0))</f>
        <v>Contrato</v>
      </c>
      <c r="D139" s="228" t="str">
        <f ca="1">IF(Distributivo_trabajo[[#This Row],[Nro.]]="","",VLOOKUP(Distributivo_trabajo[[#This Row],[Nro.]],'Nómina de personal'!$A:$L,12,0))</f>
        <v>Docente</v>
      </c>
      <c r="E139" s="228" t="str">
        <f ca="1">IF(Distributivo_trabajo[[#This Row],[Nro.]]="","",VLOOKUP(Distributivo_trabajo[[#This Row],[Nro.]],'Nómina de personal'!$A:$G,7,0))</f>
        <v>CONTRATO OCACIONAL 2023 DOCENTE  DE EGB 2DO A 7MO</v>
      </c>
      <c r="F139" s="229" t="s">
        <v>836</v>
      </c>
      <c r="G139" s="229" t="s">
        <v>196</v>
      </c>
      <c r="H139" s="229"/>
      <c r="I139" s="230" t="s">
        <v>140</v>
      </c>
      <c r="J139" s="242"/>
      <c r="K139" s="242"/>
      <c r="L139" s="243"/>
      <c r="M139" s="243"/>
      <c r="N139" s="243"/>
      <c r="O139" s="243"/>
      <c r="P139" s="231"/>
      <c r="Q139" s="231"/>
      <c r="R139" s="231"/>
      <c r="S139" s="231"/>
      <c r="T139" s="231"/>
      <c r="U139" s="231"/>
      <c r="V139" s="231"/>
      <c r="W139" s="231"/>
      <c r="X139" s="231"/>
      <c r="Y139" s="231"/>
      <c r="Z139" s="231"/>
      <c r="AA139" s="231"/>
      <c r="AB139" s="231"/>
      <c r="AC139" s="231"/>
      <c r="AD139" s="231"/>
      <c r="AE139" s="231"/>
      <c r="AF139" s="231"/>
      <c r="AG139" s="231"/>
      <c r="AH139" s="231"/>
      <c r="AI139" s="231"/>
      <c r="AJ139" s="243"/>
      <c r="AK139" s="243"/>
      <c r="AL139" s="243"/>
      <c r="AM139" s="243"/>
      <c r="AN139" s="243"/>
      <c r="AO139" s="243"/>
      <c r="AP139" s="243"/>
      <c r="AQ139" s="243"/>
      <c r="AR139" s="243">
        <v>6</v>
      </c>
      <c r="AS139" s="243"/>
      <c r="AT139" s="244"/>
      <c r="AU139" s="244"/>
      <c r="AV139" s="244"/>
      <c r="AW139" s="244"/>
      <c r="AX139" s="245"/>
      <c r="AY139" s="244"/>
      <c r="AZ139" s="244"/>
      <c r="BA139" s="244"/>
      <c r="BB139" s="244"/>
      <c r="BC139" s="244"/>
      <c r="BD139" s="244"/>
      <c r="BE139" s="244"/>
      <c r="BF139" s="244"/>
      <c r="BG139" s="244"/>
      <c r="BH139" s="244"/>
      <c r="BI139" s="246">
        <f>+SUM(Distributivo_trabajo[[#This Row],[Grupo 3 años A]:[Tercero de BT IEME A]])</f>
        <v>6</v>
      </c>
      <c r="BJ139" s="247"/>
      <c r="BK139" s="247"/>
      <c r="BL139" s="247"/>
      <c r="BM139" s="247"/>
      <c r="BN139" s="247"/>
      <c r="BO139" s="247"/>
      <c r="BP139" s="247"/>
      <c r="BQ139" s="247"/>
      <c r="BR139" s="247"/>
      <c r="BS139" s="247"/>
      <c r="BT139" s="247"/>
      <c r="BU139" s="247"/>
      <c r="BV139" s="248"/>
      <c r="BW139" s="248"/>
      <c r="BX139" s="248"/>
      <c r="BY139" s="248"/>
      <c r="BZ139" s="249">
        <f>+SUM(Distributivo_trabajo[[#This Row],[Grupo 3 años A2]:[BTP]])</f>
        <v>0</v>
      </c>
      <c r="CA139" s="244"/>
      <c r="CB139" s="244"/>
      <c r="CC139" s="244"/>
      <c r="CD139" s="244"/>
      <c r="CE139" s="244"/>
      <c r="CF139" s="244"/>
      <c r="CG139" s="246">
        <f>+SUM(Distributivo_trabajo[[#This Row],[8vo A]:[Tercero de BGU A3]])</f>
        <v>0</v>
      </c>
      <c r="CH139" s="244"/>
      <c r="CI139" s="244"/>
      <c r="CJ139" s="244"/>
      <c r="CK13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39" s="246"/>
      <c r="CM139" s="246">
        <f>+SUM(Distributivo_trabajo[[#This Row],[Directivo]:[Total Periodos acompañamiento]])</f>
        <v>6</v>
      </c>
      <c r="CN139" s="250"/>
    </row>
    <row r="140" spans="1:92" x14ac:dyDescent="0.3">
      <c r="A140" s="227">
        <v>59</v>
      </c>
      <c r="B140" s="228" t="str">
        <f ca="1">IF(Distributivo_trabajo[[#This Row],[Nro.]]="","",VLOOKUP(Distributivo_trabajo[[#This Row],[Nro.]],'Nómina de personal'!$A:$C,3,0))</f>
        <v xml:space="preserve">SANTIAGO COLON JACOME ORRICO </v>
      </c>
      <c r="C140" s="228" t="str">
        <f ca="1">IF(Distributivo_trabajo[[#This Row],[Nro.]]="","",VLOOKUP(Distributivo_trabajo[[#This Row],[Nro.]],'Nómina de personal'!$A:$K,11,0))</f>
        <v>Contrato</v>
      </c>
      <c r="D140" s="228" t="str">
        <f ca="1">IF(Distributivo_trabajo[[#This Row],[Nro.]]="","",VLOOKUP(Distributivo_trabajo[[#This Row],[Nro.]],'Nómina de personal'!$A:$L,12,0))</f>
        <v>Docente</v>
      </c>
      <c r="E140" s="228" t="str">
        <f ca="1">IF(Distributivo_trabajo[[#This Row],[Nro.]]="","",VLOOKUP(Distributivo_trabajo[[#This Row],[Nro.]],'Nómina de personal'!$A:$G,7,0))</f>
        <v>CONTRATO OCACIONAL 2023 DOCENTE  DE EGB 2DO A 7MO</v>
      </c>
      <c r="F140" s="229" t="s">
        <v>836</v>
      </c>
      <c r="G140" s="229" t="s">
        <v>196</v>
      </c>
      <c r="H140" s="229"/>
      <c r="I140" s="230" t="s">
        <v>140</v>
      </c>
      <c r="J140" s="242"/>
      <c r="K140" s="242"/>
      <c r="L140" s="243"/>
      <c r="M140" s="243"/>
      <c r="N140" s="243"/>
      <c r="O140" s="243"/>
      <c r="P140" s="231"/>
      <c r="Q140" s="231"/>
      <c r="R140" s="231"/>
      <c r="S140" s="231"/>
      <c r="T140" s="231"/>
      <c r="U140" s="231"/>
      <c r="V140" s="231"/>
      <c r="W140" s="231"/>
      <c r="X140" s="231"/>
      <c r="Y140" s="231"/>
      <c r="Z140" s="231"/>
      <c r="AA140" s="231"/>
      <c r="AB140" s="231"/>
      <c r="AC140" s="231"/>
      <c r="AD140" s="231"/>
      <c r="AE140" s="231"/>
      <c r="AF140" s="231"/>
      <c r="AG140" s="231"/>
      <c r="AH140" s="231"/>
      <c r="AI140" s="231"/>
      <c r="AJ140" s="243"/>
      <c r="AK140" s="243"/>
      <c r="AL140" s="243"/>
      <c r="AM140" s="243"/>
      <c r="AN140" s="243"/>
      <c r="AO140" s="243"/>
      <c r="AP140" s="243"/>
      <c r="AQ140" s="243"/>
      <c r="AR140" s="243"/>
      <c r="AS140" s="243">
        <v>6</v>
      </c>
      <c r="AT140" s="244"/>
      <c r="AU140" s="244"/>
      <c r="AV140" s="244"/>
      <c r="AW140" s="244"/>
      <c r="AX140" s="245"/>
      <c r="AY140" s="244"/>
      <c r="AZ140" s="244"/>
      <c r="BA140" s="244"/>
      <c r="BB140" s="244"/>
      <c r="BC140" s="244"/>
      <c r="BD140" s="244"/>
      <c r="BE140" s="244"/>
      <c r="BF140" s="244"/>
      <c r="BG140" s="244"/>
      <c r="BH140" s="244"/>
      <c r="BI140" s="246">
        <f>+SUM(Distributivo_trabajo[[#This Row],[Grupo 3 años A]:[Tercero de BT IEME A]])</f>
        <v>6</v>
      </c>
      <c r="BJ140" s="247"/>
      <c r="BK140" s="247"/>
      <c r="BL140" s="247"/>
      <c r="BM140" s="247"/>
      <c r="BN140" s="247"/>
      <c r="BO140" s="247"/>
      <c r="BP140" s="247"/>
      <c r="BQ140" s="247"/>
      <c r="BR140" s="247"/>
      <c r="BS140" s="247"/>
      <c r="BT140" s="247"/>
      <c r="BU140" s="247"/>
      <c r="BV140" s="248"/>
      <c r="BW140" s="248"/>
      <c r="BX140" s="248"/>
      <c r="BY140" s="248"/>
      <c r="BZ140" s="249">
        <f>+SUM(Distributivo_trabajo[[#This Row],[Grupo 3 años A2]:[BTP]])</f>
        <v>0</v>
      </c>
      <c r="CA140" s="244"/>
      <c r="CB140" s="244"/>
      <c r="CC140" s="244"/>
      <c r="CD140" s="244"/>
      <c r="CE140" s="244"/>
      <c r="CF140" s="244"/>
      <c r="CG140" s="246">
        <f>+SUM(Distributivo_trabajo[[#This Row],[8vo A]:[Tercero de BGU A3]])</f>
        <v>0</v>
      </c>
      <c r="CH140" s="244"/>
      <c r="CI140" s="244"/>
      <c r="CJ140" s="244"/>
      <c r="CK14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40" s="246"/>
      <c r="CM140" s="246">
        <f>+SUM(Distributivo_trabajo[[#This Row],[Directivo]:[Total Periodos acompañamiento]])</f>
        <v>6</v>
      </c>
      <c r="CN140" s="250"/>
    </row>
    <row r="141" spans="1:92" x14ac:dyDescent="0.3">
      <c r="A141" s="227">
        <v>59</v>
      </c>
      <c r="B141" s="228" t="str">
        <f ca="1">IF(Distributivo_trabajo[[#This Row],[Nro.]]="","",VLOOKUP(Distributivo_trabajo[[#This Row],[Nro.]],'Nómina de personal'!$A:$C,3,0))</f>
        <v xml:space="preserve">SANTIAGO COLON JACOME ORRICO </v>
      </c>
      <c r="C141" s="228" t="str">
        <f ca="1">IF(Distributivo_trabajo[[#This Row],[Nro.]]="","",VLOOKUP(Distributivo_trabajo[[#This Row],[Nro.]],'Nómina de personal'!$A:$K,11,0))</f>
        <v>Contrato</v>
      </c>
      <c r="D141" s="228" t="str">
        <f ca="1">IF(Distributivo_trabajo[[#This Row],[Nro.]]="","",VLOOKUP(Distributivo_trabajo[[#This Row],[Nro.]],'Nómina de personal'!$A:$L,12,0))</f>
        <v>Docente</v>
      </c>
      <c r="E141" s="228" t="str">
        <f ca="1">IF(Distributivo_trabajo[[#This Row],[Nro.]]="","",VLOOKUP(Distributivo_trabajo[[#This Row],[Nro.]],'Nómina de personal'!$A:$G,7,0))</f>
        <v>CONTRATO OCACIONAL 2023 DOCENTE  DE EGB 2DO A 7MO</v>
      </c>
      <c r="F141" s="229" t="s">
        <v>836</v>
      </c>
      <c r="G141" s="229" t="s">
        <v>196</v>
      </c>
      <c r="H141" s="229"/>
      <c r="I141" s="230" t="s">
        <v>140</v>
      </c>
      <c r="J141" s="242"/>
      <c r="K141" s="242"/>
      <c r="L141" s="243"/>
      <c r="M141" s="243"/>
      <c r="N141" s="243"/>
      <c r="O141" s="243"/>
      <c r="P141" s="231"/>
      <c r="Q141" s="231"/>
      <c r="R141" s="231"/>
      <c r="S141" s="231"/>
      <c r="T141" s="231"/>
      <c r="U141" s="231"/>
      <c r="V141" s="231"/>
      <c r="W141" s="231"/>
      <c r="X141" s="231"/>
      <c r="Y141" s="231"/>
      <c r="Z141" s="231"/>
      <c r="AA141" s="231"/>
      <c r="AB141" s="231"/>
      <c r="AC141" s="231"/>
      <c r="AD141" s="231"/>
      <c r="AE141" s="231"/>
      <c r="AF141" s="231"/>
      <c r="AG141" s="231"/>
      <c r="AH141" s="231"/>
      <c r="AI141" s="231"/>
      <c r="AJ141" s="243"/>
      <c r="AK141" s="243"/>
      <c r="AL141" s="243"/>
      <c r="AM141" s="243"/>
      <c r="AN141" s="243"/>
      <c r="AO141" s="243"/>
      <c r="AP141" s="243"/>
      <c r="AQ141" s="243"/>
      <c r="AR141" s="243"/>
      <c r="AS141" s="243"/>
      <c r="AT141" s="244">
        <v>6</v>
      </c>
      <c r="AU141" s="244"/>
      <c r="AV141" s="244"/>
      <c r="AW141" s="244"/>
      <c r="AX141" s="245"/>
      <c r="AY141" s="244"/>
      <c r="AZ141" s="244"/>
      <c r="BA141" s="244"/>
      <c r="BB141" s="244"/>
      <c r="BC141" s="244"/>
      <c r="BD141" s="244"/>
      <c r="BE141" s="244"/>
      <c r="BF141" s="244"/>
      <c r="BG141" s="244"/>
      <c r="BH141" s="244"/>
      <c r="BI141" s="246">
        <f>+SUM(Distributivo_trabajo[[#This Row],[Grupo 3 años A]:[Tercero de BT IEME A]])</f>
        <v>6</v>
      </c>
      <c r="BJ141" s="247"/>
      <c r="BK141" s="247"/>
      <c r="BL141" s="247"/>
      <c r="BM141" s="247"/>
      <c r="BN141" s="247"/>
      <c r="BO141" s="247"/>
      <c r="BP141" s="247"/>
      <c r="BQ141" s="247"/>
      <c r="BR141" s="247"/>
      <c r="BS141" s="247"/>
      <c r="BT141" s="247"/>
      <c r="BU141" s="247"/>
      <c r="BV141" s="248"/>
      <c r="BW141" s="248"/>
      <c r="BX141" s="248"/>
      <c r="BY141" s="248"/>
      <c r="BZ141" s="249">
        <f>+SUM(Distributivo_trabajo[[#This Row],[Grupo 3 años A2]:[BTP]])</f>
        <v>0</v>
      </c>
      <c r="CA141" s="244"/>
      <c r="CB141" s="244"/>
      <c r="CC141" s="244"/>
      <c r="CD141" s="244"/>
      <c r="CE141" s="244"/>
      <c r="CF141" s="244"/>
      <c r="CG141" s="246">
        <f>+SUM(Distributivo_trabajo[[#This Row],[8vo A]:[Tercero de BGU A3]])</f>
        <v>0</v>
      </c>
      <c r="CH141" s="244"/>
      <c r="CI141" s="244"/>
      <c r="CJ141" s="244"/>
      <c r="CK14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141" s="246"/>
      <c r="CM141" s="246">
        <f>+SUM(Distributivo_trabajo[[#This Row],[Directivo]:[Total Periodos acompañamiento]])</f>
        <v>6</v>
      </c>
      <c r="CN141" s="250"/>
    </row>
    <row r="142" spans="1:92" x14ac:dyDescent="0.3">
      <c r="A142" s="227">
        <v>59</v>
      </c>
      <c r="B142" s="228" t="str">
        <f ca="1">IF(Distributivo_trabajo[[#This Row],[Nro.]]="","",VLOOKUP(Distributivo_trabajo[[#This Row],[Nro.]],'Nómina de personal'!$A:$C,3,0))</f>
        <v xml:space="preserve">SANTIAGO COLON JACOME ORRICO </v>
      </c>
      <c r="C142" s="228" t="str">
        <f ca="1">IF(Distributivo_trabajo[[#This Row],[Nro.]]="","",VLOOKUP(Distributivo_trabajo[[#This Row],[Nro.]],'Nómina de personal'!$A:$K,11,0))</f>
        <v>Contrato</v>
      </c>
      <c r="D142" s="228" t="str">
        <f ca="1">IF(Distributivo_trabajo[[#This Row],[Nro.]]="","",VLOOKUP(Distributivo_trabajo[[#This Row],[Nro.]],'Nómina de personal'!$A:$L,12,0))</f>
        <v>Docente</v>
      </c>
      <c r="E142" s="228" t="str">
        <f ca="1">IF(Distributivo_trabajo[[#This Row],[Nro.]]="","",VLOOKUP(Distributivo_trabajo[[#This Row],[Nro.]],'Nómina de personal'!$A:$G,7,0))</f>
        <v>CONTRATO OCACIONAL 2023 DOCENTE  DE EGB 2DO A 7MO</v>
      </c>
      <c r="F142" s="229" t="s">
        <v>836</v>
      </c>
      <c r="G142" s="229" t="s">
        <v>196</v>
      </c>
      <c r="H142" s="229"/>
      <c r="I142" s="230" t="s">
        <v>845</v>
      </c>
      <c r="J142" s="230"/>
      <c r="K142" s="230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  <c r="W142" s="231"/>
      <c r="X142" s="231"/>
      <c r="Y142" s="231"/>
      <c r="Z142" s="231"/>
      <c r="AA142" s="231"/>
      <c r="AB142" s="231"/>
      <c r="AC142" s="231"/>
      <c r="AD142" s="231"/>
      <c r="AE142" s="231"/>
      <c r="AF142" s="231"/>
      <c r="AG142" s="231"/>
      <c r="AH142" s="231"/>
      <c r="AI142" s="231"/>
      <c r="AJ142" s="231"/>
      <c r="AK142" s="231"/>
      <c r="AL142" s="231"/>
      <c r="AM142" s="231"/>
      <c r="AN142" s="231"/>
      <c r="AO142" s="231"/>
      <c r="AP142" s="231"/>
      <c r="AQ142" s="231"/>
      <c r="AR142" s="231"/>
      <c r="AS142" s="231"/>
      <c r="AT142" s="232"/>
      <c r="AU142" s="232">
        <v>1</v>
      </c>
      <c r="AV142" s="232"/>
      <c r="AW142" s="232"/>
      <c r="AX142" s="233"/>
      <c r="AY142" s="232"/>
      <c r="AZ142" s="232"/>
      <c r="BA142" s="232"/>
      <c r="BB142" s="232"/>
      <c r="BC142" s="232"/>
      <c r="BD142" s="232"/>
      <c r="BE142" s="232"/>
      <c r="BF142" s="232"/>
      <c r="BG142" s="232"/>
      <c r="BH142" s="232"/>
      <c r="BI142" s="234">
        <f>+SUM(Distributivo_trabajo[[#This Row],[Grupo 3 años A]:[Tercero de BT IEME A]])</f>
        <v>1</v>
      </c>
      <c r="BJ142" s="235"/>
      <c r="BK142" s="235"/>
      <c r="BL142" s="235"/>
      <c r="BM142" s="235"/>
      <c r="BN142" s="235"/>
      <c r="BO142" s="235"/>
      <c r="BP142" s="235"/>
      <c r="BQ142" s="235"/>
      <c r="BR142" s="235"/>
      <c r="BS142" s="235"/>
      <c r="BT142" s="235"/>
      <c r="BU142" s="235"/>
      <c r="BV142" s="236"/>
      <c r="BW142" s="236"/>
      <c r="BX142" s="236"/>
      <c r="BY142" s="236"/>
      <c r="BZ142" s="237">
        <f>+SUM(Distributivo_trabajo[[#This Row],[Grupo 3 años A2]:[BTP]])</f>
        <v>0</v>
      </c>
      <c r="CA142" s="232"/>
      <c r="CB142" s="232"/>
      <c r="CC142" s="232"/>
      <c r="CD142" s="232"/>
      <c r="CE142" s="232"/>
      <c r="CF142" s="232"/>
      <c r="CG142" s="234">
        <f>+SUM(Distributivo_trabajo[[#This Row],[8vo A]:[Tercero de BGU A3]])</f>
        <v>0</v>
      </c>
      <c r="CH142" s="232"/>
      <c r="CI142" s="232"/>
      <c r="CJ142" s="232"/>
      <c r="CK14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42" s="234"/>
      <c r="CM142" s="234">
        <f>+SUM(Distributivo_trabajo[[#This Row],[Directivo]:[Total Periodos acompañamiento]])</f>
        <v>1</v>
      </c>
      <c r="CN142" s="238"/>
    </row>
    <row r="143" spans="1:92" x14ac:dyDescent="0.3">
      <c r="A143" s="227">
        <v>19</v>
      </c>
      <c r="B143" s="228" t="str">
        <f ca="1">IF(Distributivo_trabajo[[#This Row],[Nro.]]="","",VLOOKUP(Distributivo_trabajo[[#This Row],[Nro.]],'Nómina de personal'!$A:$C,3,0))</f>
        <v>GISSELA MARIBEL BEDOYA BEDON</v>
      </c>
      <c r="C143" s="228" t="str">
        <f ca="1">IF(Distributivo_trabajo[[#This Row],[Nro.]]="","",VLOOKUP(Distributivo_trabajo[[#This Row],[Nro.]],'Nómina de personal'!$A:$K,11,0))</f>
        <v>Contrato</v>
      </c>
      <c r="D143" s="228" t="str">
        <f ca="1">IF(Distributivo_trabajo[[#This Row],[Nro.]]="","",VLOOKUP(Distributivo_trabajo[[#This Row],[Nro.]],'Nómina de personal'!$A:$L,12,0))</f>
        <v>Docente</v>
      </c>
      <c r="E143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43" s="229" t="s">
        <v>836</v>
      </c>
      <c r="G143" s="229" t="s">
        <v>456</v>
      </c>
      <c r="H143" s="229" t="s">
        <v>215</v>
      </c>
      <c r="I143" s="230" t="s">
        <v>140</v>
      </c>
      <c r="J143" s="230"/>
      <c r="K143" s="230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1"/>
      <c r="Z143" s="231"/>
      <c r="AA143" s="231"/>
      <c r="AB143" s="231"/>
      <c r="AC143" s="231"/>
      <c r="AD143" s="231"/>
      <c r="AE143" s="231"/>
      <c r="AF143" s="231"/>
      <c r="AG143" s="231"/>
      <c r="AH143" s="231"/>
      <c r="AI143" s="231"/>
      <c r="AJ143" s="231"/>
      <c r="AK143" s="231"/>
      <c r="AL143" s="231"/>
      <c r="AM143" s="231"/>
      <c r="AN143" s="231"/>
      <c r="AO143" s="231"/>
      <c r="AP143" s="231"/>
      <c r="AQ143" s="231"/>
      <c r="AR143" s="231"/>
      <c r="AS143" s="231"/>
      <c r="AT143" s="232"/>
      <c r="AU143" s="232"/>
      <c r="AV143" s="232"/>
      <c r="AW143" s="232"/>
      <c r="AX143" s="233"/>
      <c r="AY143" s="232"/>
      <c r="AZ143" s="232"/>
      <c r="BA143" s="232"/>
      <c r="BB143" s="232"/>
      <c r="BC143" s="232"/>
      <c r="BD143" s="232"/>
      <c r="BE143" s="232">
        <v>3</v>
      </c>
      <c r="BF143" s="232"/>
      <c r="BG143" s="232"/>
      <c r="BH143" s="232"/>
      <c r="BI143" s="234">
        <f>+SUM(Distributivo_trabajo[[#This Row],[Grupo 3 años A]:[Tercero de BT IEME A]])</f>
        <v>3</v>
      </c>
      <c r="BJ143" s="235"/>
      <c r="BK143" s="235"/>
      <c r="BL143" s="235"/>
      <c r="BM143" s="235"/>
      <c r="BN143" s="235"/>
      <c r="BO143" s="235"/>
      <c r="BP143" s="235"/>
      <c r="BQ143" s="235"/>
      <c r="BR143" s="235"/>
      <c r="BS143" s="235"/>
      <c r="BT143" s="235"/>
      <c r="BU143" s="235"/>
      <c r="BV143" s="236"/>
      <c r="BW143" s="236"/>
      <c r="BX143" s="236"/>
      <c r="BY143" s="236"/>
      <c r="BZ143" s="237">
        <f>+SUM(Distributivo_trabajo[[#This Row],[Grupo 3 años A2]:[BTP]])</f>
        <v>0</v>
      </c>
      <c r="CA143" s="232"/>
      <c r="CB143" s="232"/>
      <c r="CC143" s="232"/>
      <c r="CD143" s="232"/>
      <c r="CE143" s="232"/>
      <c r="CF143" s="232"/>
      <c r="CG143" s="234">
        <f>+SUM(Distributivo_trabajo[[#This Row],[8vo A]:[Tercero de BGU A3]])</f>
        <v>0</v>
      </c>
      <c r="CH143" s="232"/>
      <c r="CI143" s="232"/>
      <c r="CJ143" s="232">
        <v>4</v>
      </c>
      <c r="CK14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43" s="234"/>
      <c r="CM143" s="234">
        <f>+SUM(Distributivo_trabajo[[#This Row],[Directivo]:[Total Periodos acompañamiento]])</f>
        <v>7</v>
      </c>
      <c r="CN143" s="238" t="s">
        <v>1378</v>
      </c>
    </row>
    <row r="144" spans="1:92" x14ac:dyDescent="0.3">
      <c r="A144" s="227">
        <v>19</v>
      </c>
      <c r="B144" s="228" t="str">
        <f ca="1">IF(Distributivo_trabajo[[#This Row],[Nro.]]="","",VLOOKUP(Distributivo_trabajo[[#This Row],[Nro.]],'Nómina de personal'!$A:$C,3,0))</f>
        <v>GISSELA MARIBEL BEDOYA BEDON</v>
      </c>
      <c r="C144" s="228" t="str">
        <f ca="1">IF(Distributivo_trabajo[[#This Row],[Nro.]]="","",VLOOKUP(Distributivo_trabajo[[#This Row],[Nro.]],'Nómina de personal'!$A:$K,11,0))</f>
        <v>Contrato</v>
      </c>
      <c r="D144" s="228" t="str">
        <f ca="1">IF(Distributivo_trabajo[[#This Row],[Nro.]]="","",VLOOKUP(Distributivo_trabajo[[#This Row],[Nro.]],'Nómina de personal'!$A:$L,12,0))</f>
        <v>Docente</v>
      </c>
      <c r="E144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44" s="229" t="s">
        <v>836</v>
      </c>
      <c r="G144" s="229" t="s">
        <v>456</v>
      </c>
      <c r="H144" s="229" t="s">
        <v>215</v>
      </c>
      <c r="I144" s="230" t="s">
        <v>140</v>
      </c>
      <c r="J144" s="242"/>
      <c r="K144" s="242"/>
      <c r="L144" s="243"/>
      <c r="M144" s="243"/>
      <c r="N144" s="243"/>
      <c r="O144" s="243"/>
      <c r="P144" s="231"/>
      <c r="Q144" s="231"/>
      <c r="R144" s="231"/>
      <c r="S144" s="231"/>
      <c r="T144" s="231"/>
      <c r="U144" s="231"/>
      <c r="V144" s="231"/>
      <c r="W144" s="231"/>
      <c r="X144" s="231"/>
      <c r="Y144" s="231"/>
      <c r="Z144" s="231"/>
      <c r="AA144" s="231"/>
      <c r="AB144" s="231"/>
      <c r="AC144" s="231"/>
      <c r="AD144" s="231"/>
      <c r="AE144" s="231"/>
      <c r="AF144" s="231"/>
      <c r="AG144" s="231"/>
      <c r="AH144" s="231"/>
      <c r="AI144" s="231"/>
      <c r="AJ144" s="243"/>
      <c r="AK144" s="243"/>
      <c r="AL144" s="243"/>
      <c r="AM144" s="243"/>
      <c r="AN144" s="243"/>
      <c r="AO144" s="243"/>
      <c r="AP144" s="243"/>
      <c r="AQ144" s="243"/>
      <c r="AR144" s="243"/>
      <c r="AS144" s="243"/>
      <c r="AT144" s="244"/>
      <c r="AU144" s="244"/>
      <c r="AV144" s="244"/>
      <c r="AW144" s="244"/>
      <c r="AX144" s="245"/>
      <c r="AY144" s="244"/>
      <c r="AZ144" s="244"/>
      <c r="BA144" s="244"/>
      <c r="BB144" s="244"/>
      <c r="BC144" s="244"/>
      <c r="BD144" s="244"/>
      <c r="BE144" s="244"/>
      <c r="BF144" s="244">
        <v>3</v>
      </c>
      <c r="BG144" s="244"/>
      <c r="BH144" s="244"/>
      <c r="BI144" s="246">
        <f>+SUM(Distributivo_trabajo[[#This Row],[Grupo 3 años A]:[Tercero de BT IEME A]])</f>
        <v>3</v>
      </c>
      <c r="BJ144" s="247"/>
      <c r="BK144" s="247"/>
      <c r="BL144" s="247"/>
      <c r="BM144" s="247"/>
      <c r="BN144" s="247"/>
      <c r="BO144" s="247"/>
      <c r="BP144" s="247"/>
      <c r="BQ144" s="247"/>
      <c r="BR144" s="247"/>
      <c r="BS144" s="247"/>
      <c r="BT144" s="247"/>
      <c r="BU144" s="247"/>
      <c r="BV144" s="248"/>
      <c r="BW144" s="248"/>
      <c r="BX144" s="248"/>
      <c r="BY144" s="248"/>
      <c r="BZ144" s="249">
        <f>+SUM(Distributivo_trabajo[[#This Row],[Grupo 3 años A2]:[BTP]])</f>
        <v>0</v>
      </c>
      <c r="CA144" s="244"/>
      <c r="CB144" s="244"/>
      <c r="CC144" s="244"/>
      <c r="CD144" s="244"/>
      <c r="CE144" s="244"/>
      <c r="CF144" s="244"/>
      <c r="CG144" s="246">
        <f>+SUM(Distributivo_trabajo[[#This Row],[8vo A]:[Tercero de BGU A3]])</f>
        <v>0</v>
      </c>
      <c r="CH144" s="244"/>
      <c r="CI144" s="244"/>
      <c r="CJ144" s="244"/>
      <c r="CK14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44" s="246"/>
      <c r="CM144" s="246">
        <f>+SUM(Distributivo_trabajo[[#This Row],[Directivo]:[Total Periodos acompañamiento]])</f>
        <v>3</v>
      </c>
      <c r="CN144" s="250"/>
    </row>
    <row r="145" spans="1:92" x14ac:dyDescent="0.3">
      <c r="A145" s="227">
        <v>19</v>
      </c>
      <c r="B145" s="228" t="str">
        <f ca="1">IF(Distributivo_trabajo[[#This Row],[Nro.]]="","",VLOOKUP(Distributivo_trabajo[[#This Row],[Nro.]],'Nómina de personal'!$A:$C,3,0))</f>
        <v>GISSELA MARIBEL BEDOYA BEDON</v>
      </c>
      <c r="C145" s="228" t="str">
        <f ca="1">IF(Distributivo_trabajo[[#This Row],[Nro.]]="","",VLOOKUP(Distributivo_trabajo[[#This Row],[Nro.]],'Nómina de personal'!$A:$K,11,0))</f>
        <v>Contrato</v>
      </c>
      <c r="D145" s="228" t="str">
        <f ca="1">IF(Distributivo_trabajo[[#This Row],[Nro.]]="","",VLOOKUP(Distributivo_trabajo[[#This Row],[Nro.]],'Nómina de personal'!$A:$L,12,0))</f>
        <v>Docente</v>
      </c>
      <c r="E145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45" s="229" t="s">
        <v>836</v>
      </c>
      <c r="G145" s="229" t="s">
        <v>456</v>
      </c>
      <c r="H145" s="229" t="s">
        <v>225</v>
      </c>
      <c r="I145" s="230" t="s">
        <v>140</v>
      </c>
      <c r="J145" s="230"/>
      <c r="K145" s="230"/>
      <c r="L145" s="231"/>
      <c r="M145" s="231"/>
      <c r="N145" s="231"/>
      <c r="O145" s="231"/>
      <c r="P145" s="231"/>
      <c r="Q145" s="231"/>
      <c r="R145" s="231"/>
      <c r="S145" s="231"/>
      <c r="T145" s="231"/>
      <c r="U145" s="231"/>
      <c r="V145" s="231"/>
      <c r="W145" s="231"/>
      <c r="X145" s="231"/>
      <c r="Y145" s="231"/>
      <c r="Z145" s="231"/>
      <c r="AA145" s="231"/>
      <c r="AB145" s="231"/>
      <c r="AC145" s="231"/>
      <c r="AD145" s="231"/>
      <c r="AE145" s="231"/>
      <c r="AF145" s="231"/>
      <c r="AG145" s="231"/>
      <c r="AH145" s="231"/>
      <c r="AI145" s="231"/>
      <c r="AJ145" s="231"/>
      <c r="AK145" s="231"/>
      <c r="AL145" s="231"/>
      <c r="AM145" s="231"/>
      <c r="AN145" s="231"/>
      <c r="AO145" s="231"/>
      <c r="AP145" s="231"/>
      <c r="AQ145" s="231"/>
      <c r="AR145" s="231"/>
      <c r="AS145" s="231"/>
      <c r="AT145" s="232"/>
      <c r="AU145" s="232"/>
      <c r="AV145" s="232"/>
      <c r="AW145" s="232"/>
      <c r="AX145" s="233"/>
      <c r="AY145" s="232"/>
      <c r="AZ145" s="232"/>
      <c r="BA145" s="232"/>
      <c r="BB145" s="232">
        <v>3</v>
      </c>
      <c r="BC145" s="232"/>
      <c r="BD145" s="232"/>
      <c r="BE145" s="232"/>
      <c r="BF145" s="232"/>
      <c r="BG145" s="232"/>
      <c r="BH145" s="232"/>
      <c r="BI145" s="234">
        <f>+SUM(Distributivo_trabajo[[#This Row],[Grupo 3 años A]:[Tercero de BT IEME A]])</f>
        <v>3</v>
      </c>
      <c r="BJ145" s="235"/>
      <c r="BK145" s="235"/>
      <c r="BL145" s="235"/>
      <c r="BM145" s="235"/>
      <c r="BN145" s="235"/>
      <c r="BO145" s="235"/>
      <c r="BP145" s="235"/>
      <c r="BQ145" s="235"/>
      <c r="BR145" s="235"/>
      <c r="BS145" s="235"/>
      <c r="BT145" s="235"/>
      <c r="BU145" s="235"/>
      <c r="BV145" s="236"/>
      <c r="BW145" s="236"/>
      <c r="BX145" s="236"/>
      <c r="BY145" s="236"/>
      <c r="BZ145" s="237">
        <f>+SUM(Distributivo_trabajo[[#This Row],[Grupo 3 años A2]:[BTP]])</f>
        <v>0</v>
      </c>
      <c r="CA145" s="232"/>
      <c r="CB145" s="232"/>
      <c r="CC145" s="232"/>
      <c r="CD145" s="232"/>
      <c r="CE145" s="232"/>
      <c r="CF145" s="232"/>
      <c r="CG145" s="234">
        <f>+SUM(Distributivo_trabajo[[#This Row],[8vo A]:[Tercero de BGU A3]])</f>
        <v>0</v>
      </c>
      <c r="CH145" s="232"/>
      <c r="CI145" s="232"/>
      <c r="CJ145" s="232"/>
      <c r="CK14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45" s="234"/>
      <c r="CM145" s="234">
        <f>+SUM(Distributivo_trabajo[[#This Row],[Directivo]:[Total Periodos acompañamiento]])</f>
        <v>3</v>
      </c>
      <c r="CN145" s="238"/>
    </row>
    <row r="146" spans="1:92" x14ac:dyDescent="0.3">
      <c r="A146" s="227">
        <v>19</v>
      </c>
      <c r="B146" s="228" t="str">
        <f ca="1">IF(Distributivo_trabajo[[#This Row],[Nro.]]="","",VLOOKUP(Distributivo_trabajo[[#This Row],[Nro.]],'Nómina de personal'!$A:$C,3,0))</f>
        <v>GISSELA MARIBEL BEDOYA BEDON</v>
      </c>
      <c r="C146" s="228" t="str">
        <f ca="1">IF(Distributivo_trabajo[[#This Row],[Nro.]]="","",VLOOKUP(Distributivo_trabajo[[#This Row],[Nro.]],'Nómina de personal'!$A:$K,11,0))</f>
        <v>Contrato</v>
      </c>
      <c r="D146" s="228" t="str">
        <f ca="1">IF(Distributivo_trabajo[[#This Row],[Nro.]]="","",VLOOKUP(Distributivo_trabajo[[#This Row],[Nro.]],'Nómina de personal'!$A:$L,12,0))</f>
        <v>Docente</v>
      </c>
      <c r="E146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46" s="229" t="s">
        <v>836</v>
      </c>
      <c r="G146" s="229" t="s">
        <v>456</v>
      </c>
      <c r="H146" s="229" t="s">
        <v>225</v>
      </c>
      <c r="I146" s="230" t="s">
        <v>140</v>
      </c>
      <c r="J146" s="242"/>
      <c r="K146" s="242"/>
      <c r="L146" s="243"/>
      <c r="M146" s="243"/>
      <c r="N146" s="243"/>
      <c r="O146" s="243"/>
      <c r="P146" s="231"/>
      <c r="Q146" s="231"/>
      <c r="R146" s="231"/>
      <c r="S146" s="231"/>
      <c r="T146" s="231"/>
      <c r="U146" s="231"/>
      <c r="V146" s="231"/>
      <c r="W146" s="231"/>
      <c r="X146" s="231"/>
      <c r="Y146" s="231"/>
      <c r="Z146" s="231"/>
      <c r="AA146" s="231"/>
      <c r="AB146" s="231"/>
      <c r="AC146" s="231"/>
      <c r="AD146" s="231"/>
      <c r="AE146" s="231"/>
      <c r="AF146" s="231"/>
      <c r="AG146" s="231"/>
      <c r="AH146" s="231"/>
      <c r="AI146" s="231"/>
      <c r="AJ146" s="243"/>
      <c r="AK146" s="243"/>
      <c r="AL146" s="243"/>
      <c r="AM146" s="243"/>
      <c r="AN146" s="243"/>
      <c r="AO146" s="243"/>
      <c r="AP146" s="243"/>
      <c r="AQ146" s="243"/>
      <c r="AR146" s="243"/>
      <c r="AS146" s="243"/>
      <c r="AT146" s="244"/>
      <c r="AU146" s="244"/>
      <c r="AV146" s="244"/>
      <c r="AW146" s="244"/>
      <c r="AX146" s="245"/>
      <c r="AY146" s="244"/>
      <c r="AZ146" s="244"/>
      <c r="BA146" s="244"/>
      <c r="BB146" s="244"/>
      <c r="BC146" s="244">
        <v>3</v>
      </c>
      <c r="BD146" s="244"/>
      <c r="BE146" s="244"/>
      <c r="BF146" s="244"/>
      <c r="BG146" s="244"/>
      <c r="BH146" s="244"/>
      <c r="BI146" s="246">
        <f>+SUM(Distributivo_trabajo[[#This Row],[Grupo 3 años A]:[Tercero de BT IEME A]])</f>
        <v>3</v>
      </c>
      <c r="BJ146" s="247"/>
      <c r="BK146" s="247"/>
      <c r="BL146" s="247"/>
      <c r="BM146" s="247"/>
      <c r="BN146" s="247"/>
      <c r="BO146" s="247"/>
      <c r="BP146" s="247"/>
      <c r="BQ146" s="247"/>
      <c r="BR146" s="247"/>
      <c r="BS146" s="247"/>
      <c r="BT146" s="247"/>
      <c r="BU146" s="247"/>
      <c r="BV146" s="248"/>
      <c r="BW146" s="248"/>
      <c r="BX146" s="248"/>
      <c r="BY146" s="248"/>
      <c r="BZ146" s="249">
        <f>+SUM(Distributivo_trabajo[[#This Row],[Grupo 3 años A2]:[BTP]])</f>
        <v>0</v>
      </c>
      <c r="CA146" s="244"/>
      <c r="CB146" s="244"/>
      <c r="CC146" s="244"/>
      <c r="CD146" s="244"/>
      <c r="CE146" s="244"/>
      <c r="CF146" s="244"/>
      <c r="CG146" s="246">
        <f>+SUM(Distributivo_trabajo[[#This Row],[8vo A]:[Tercero de BGU A3]])</f>
        <v>0</v>
      </c>
      <c r="CH146" s="244"/>
      <c r="CI146" s="244"/>
      <c r="CJ146" s="244"/>
      <c r="CK14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46" s="246"/>
      <c r="CM146" s="246">
        <f>+SUM(Distributivo_trabajo[[#This Row],[Directivo]:[Total Periodos acompañamiento]])</f>
        <v>3</v>
      </c>
      <c r="CN146" s="250"/>
    </row>
    <row r="147" spans="1:92" x14ac:dyDescent="0.3">
      <c r="A147" s="227">
        <v>19</v>
      </c>
      <c r="B147" s="228" t="str">
        <f ca="1">IF(Distributivo_trabajo[[#This Row],[Nro.]]="","",VLOOKUP(Distributivo_trabajo[[#This Row],[Nro.]],'Nómina de personal'!$A:$C,3,0))</f>
        <v>GISSELA MARIBEL BEDOYA BEDON</v>
      </c>
      <c r="C147" s="228" t="str">
        <f ca="1">IF(Distributivo_trabajo[[#This Row],[Nro.]]="","",VLOOKUP(Distributivo_trabajo[[#This Row],[Nro.]],'Nómina de personal'!$A:$K,11,0))</f>
        <v>Contrato</v>
      </c>
      <c r="D147" s="228" t="str">
        <f ca="1">IF(Distributivo_trabajo[[#This Row],[Nro.]]="","",VLOOKUP(Distributivo_trabajo[[#This Row],[Nro.]],'Nómina de personal'!$A:$L,12,0))</f>
        <v>Docente</v>
      </c>
      <c r="E147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47" s="229" t="s">
        <v>342</v>
      </c>
      <c r="G147" s="229" t="s">
        <v>198</v>
      </c>
      <c r="H147" s="229"/>
      <c r="I147" s="230" t="s">
        <v>147</v>
      </c>
      <c r="J147" s="230"/>
      <c r="K147" s="230"/>
      <c r="L147" s="231"/>
      <c r="M147" s="231"/>
      <c r="N147" s="231"/>
      <c r="O147" s="231"/>
      <c r="P147" s="231"/>
      <c r="Q147" s="231"/>
      <c r="R147" s="231"/>
      <c r="S147" s="231"/>
      <c r="T147" s="231"/>
      <c r="U147" s="231"/>
      <c r="V147" s="231"/>
      <c r="W147" s="231"/>
      <c r="X147" s="231"/>
      <c r="Y147" s="231"/>
      <c r="Z147" s="231"/>
      <c r="AA147" s="231"/>
      <c r="AB147" s="231"/>
      <c r="AC147" s="231"/>
      <c r="AD147" s="231"/>
      <c r="AE147" s="231"/>
      <c r="AF147" s="231"/>
      <c r="AG147" s="231"/>
      <c r="AH147" s="231"/>
      <c r="AI147" s="231"/>
      <c r="AJ147" s="231"/>
      <c r="AK147" s="231"/>
      <c r="AL147" s="231"/>
      <c r="AM147" s="231"/>
      <c r="AN147" s="231"/>
      <c r="AO147" s="231"/>
      <c r="AP147" s="231"/>
      <c r="AQ147" s="231"/>
      <c r="AR147" s="231"/>
      <c r="AS147" s="231"/>
      <c r="AT147" s="232"/>
      <c r="AU147" s="232"/>
      <c r="AV147" s="232"/>
      <c r="AW147" s="232"/>
      <c r="AX147" s="233"/>
      <c r="AY147" s="232">
        <v>2</v>
      </c>
      <c r="AZ147" s="232"/>
      <c r="BA147" s="232"/>
      <c r="BB147" s="232"/>
      <c r="BC147" s="232"/>
      <c r="BD147" s="232"/>
      <c r="BE147" s="232"/>
      <c r="BF147" s="232"/>
      <c r="BG147" s="232"/>
      <c r="BH147" s="232"/>
      <c r="BI147" s="234">
        <f>+SUM(Distributivo_trabajo[[#This Row],[Grupo 3 años A]:[Tercero de BT IEME A]])</f>
        <v>2</v>
      </c>
      <c r="BJ147" s="235"/>
      <c r="BK147" s="235"/>
      <c r="BL147" s="235"/>
      <c r="BM147" s="235"/>
      <c r="BN147" s="235"/>
      <c r="BO147" s="235"/>
      <c r="BP147" s="235"/>
      <c r="BQ147" s="235"/>
      <c r="BR147" s="235"/>
      <c r="BS147" s="235"/>
      <c r="BT147" s="235"/>
      <c r="BU147" s="235"/>
      <c r="BV147" s="236"/>
      <c r="BW147" s="236"/>
      <c r="BX147" s="236"/>
      <c r="BY147" s="236"/>
      <c r="BZ147" s="237">
        <f>+SUM(Distributivo_trabajo[[#This Row],[Grupo 3 años A2]:[BTP]])</f>
        <v>0</v>
      </c>
      <c r="CA147" s="232"/>
      <c r="CB147" s="232"/>
      <c r="CC147" s="232"/>
      <c r="CD147" s="232"/>
      <c r="CE147" s="232"/>
      <c r="CF147" s="232"/>
      <c r="CG147" s="234">
        <f>+SUM(Distributivo_trabajo[[#This Row],[8vo A]:[Tercero de BGU A3]])</f>
        <v>0</v>
      </c>
      <c r="CH147" s="232"/>
      <c r="CI147" s="232"/>
      <c r="CJ147" s="232"/>
      <c r="CK14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47" s="234"/>
      <c r="CM147" s="234">
        <f>+SUM(Distributivo_trabajo[[#This Row],[Directivo]:[Total Periodos acompañamiento]])</f>
        <v>2</v>
      </c>
      <c r="CN147" s="238"/>
    </row>
    <row r="148" spans="1:92" x14ac:dyDescent="0.3">
      <c r="A148" s="227">
        <v>19</v>
      </c>
      <c r="B148" s="228" t="str">
        <f ca="1">IF(Distributivo_trabajo[[#This Row],[Nro.]]="","",VLOOKUP(Distributivo_trabajo[[#This Row],[Nro.]],'Nómina de personal'!$A:$C,3,0))</f>
        <v>GISSELA MARIBEL BEDOYA BEDON</v>
      </c>
      <c r="C148" s="228" t="str">
        <f ca="1">IF(Distributivo_trabajo[[#This Row],[Nro.]]="","",VLOOKUP(Distributivo_trabajo[[#This Row],[Nro.]],'Nómina de personal'!$A:$K,11,0))</f>
        <v>Contrato</v>
      </c>
      <c r="D148" s="228" t="str">
        <f ca="1">IF(Distributivo_trabajo[[#This Row],[Nro.]]="","",VLOOKUP(Distributivo_trabajo[[#This Row],[Nro.]],'Nómina de personal'!$A:$L,12,0))</f>
        <v>Docente</v>
      </c>
      <c r="E148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48" s="229" t="s">
        <v>342</v>
      </c>
      <c r="G148" s="229" t="s">
        <v>198</v>
      </c>
      <c r="H148" s="229"/>
      <c r="I148" s="230" t="s">
        <v>147</v>
      </c>
      <c r="J148" s="242"/>
      <c r="K148" s="242"/>
      <c r="L148" s="243"/>
      <c r="M148" s="243"/>
      <c r="N148" s="243"/>
      <c r="O148" s="243"/>
      <c r="P148" s="231"/>
      <c r="Q148" s="231"/>
      <c r="R148" s="231"/>
      <c r="S148" s="231"/>
      <c r="T148" s="231"/>
      <c r="U148" s="231"/>
      <c r="V148" s="231"/>
      <c r="W148" s="231"/>
      <c r="X148" s="231"/>
      <c r="Y148" s="231"/>
      <c r="Z148" s="231"/>
      <c r="AA148" s="231"/>
      <c r="AB148" s="231"/>
      <c r="AC148" s="231"/>
      <c r="AD148" s="231"/>
      <c r="AE148" s="231"/>
      <c r="AF148" s="231"/>
      <c r="AG148" s="231"/>
      <c r="AH148" s="231"/>
      <c r="AI148" s="231"/>
      <c r="AJ148" s="243"/>
      <c r="AK148" s="243"/>
      <c r="AL148" s="243"/>
      <c r="AM148" s="243"/>
      <c r="AN148" s="243"/>
      <c r="AO148" s="243"/>
      <c r="AP148" s="243"/>
      <c r="AQ148" s="243"/>
      <c r="AR148" s="243"/>
      <c r="AS148" s="243"/>
      <c r="AT148" s="244"/>
      <c r="AU148" s="244"/>
      <c r="AV148" s="244"/>
      <c r="AW148" s="244"/>
      <c r="AX148" s="245"/>
      <c r="AY148" s="244"/>
      <c r="AZ148" s="244">
        <v>2</v>
      </c>
      <c r="BA148" s="244"/>
      <c r="BB148" s="244"/>
      <c r="BC148" s="244"/>
      <c r="BD148" s="244"/>
      <c r="BE148" s="244"/>
      <c r="BF148" s="244"/>
      <c r="BG148" s="244"/>
      <c r="BH148" s="244"/>
      <c r="BI148" s="246">
        <f>+SUM(Distributivo_trabajo[[#This Row],[Grupo 3 años A]:[Tercero de BT IEME A]])</f>
        <v>2</v>
      </c>
      <c r="BJ148" s="247"/>
      <c r="BK148" s="247"/>
      <c r="BL148" s="247"/>
      <c r="BM148" s="247"/>
      <c r="BN148" s="247"/>
      <c r="BO148" s="247"/>
      <c r="BP148" s="247"/>
      <c r="BQ148" s="247"/>
      <c r="BR148" s="247"/>
      <c r="BS148" s="247"/>
      <c r="BT148" s="247"/>
      <c r="BU148" s="247"/>
      <c r="BV148" s="248"/>
      <c r="BW148" s="248"/>
      <c r="BX148" s="248"/>
      <c r="BY148" s="248"/>
      <c r="BZ148" s="249">
        <f>+SUM(Distributivo_trabajo[[#This Row],[Grupo 3 años A2]:[BTP]])</f>
        <v>0</v>
      </c>
      <c r="CA148" s="244"/>
      <c r="CB148" s="244"/>
      <c r="CC148" s="244"/>
      <c r="CD148" s="244"/>
      <c r="CE148" s="244"/>
      <c r="CF148" s="244"/>
      <c r="CG148" s="246">
        <f>+SUM(Distributivo_trabajo[[#This Row],[8vo A]:[Tercero de BGU A3]])</f>
        <v>0</v>
      </c>
      <c r="CH148" s="244"/>
      <c r="CI148" s="244"/>
      <c r="CJ148" s="244"/>
      <c r="CK14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48" s="246"/>
      <c r="CM148" s="246">
        <f>+SUM(Distributivo_trabajo[[#This Row],[Directivo]:[Total Periodos acompañamiento]])</f>
        <v>2</v>
      </c>
      <c r="CN148" s="250"/>
    </row>
    <row r="149" spans="1:92" x14ac:dyDescent="0.3">
      <c r="A149" s="227">
        <v>19</v>
      </c>
      <c r="B149" s="228" t="str">
        <f ca="1">IF(Distributivo_trabajo[[#This Row],[Nro.]]="","",VLOOKUP(Distributivo_trabajo[[#This Row],[Nro.]],'Nómina de personal'!$A:$C,3,0))</f>
        <v>GISSELA MARIBEL BEDOYA BEDON</v>
      </c>
      <c r="C149" s="228" t="str">
        <f ca="1">IF(Distributivo_trabajo[[#This Row],[Nro.]]="","",VLOOKUP(Distributivo_trabajo[[#This Row],[Nro.]],'Nómina de personal'!$A:$K,11,0))</f>
        <v>Contrato</v>
      </c>
      <c r="D149" s="228" t="str">
        <f ca="1">IF(Distributivo_trabajo[[#This Row],[Nro.]]="","",VLOOKUP(Distributivo_trabajo[[#This Row],[Nro.]],'Nómina de personal'!$A:$L,12,0))</f>
        <v>Docente</v>
      </c>
      <c r="E149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49" s="229" t="s">
        <v>342</v>
      </c>
      <c r="G149" s="229" t="s">
        <v>456</v>
      </c>
      <c r="H149" s="229" t="s">
        <v>215</v>
      </c>
      <c r="I149" s="230" t="s">
        <v>147</v>
      </c>
      <c r="J149" s="242"/>
      <c r="K149" s="242"/>
      <c r="L149" s="243"/>
      <c r="M149" s="243"/>
      <c r="N149" s="243"/>
      <c r="O149" s="243"/>
      <c r="P149" s="231"/>
      <c r="Q149" s="231"/>
      <c r="R149" s="231"/>
      <c r="S149" s="231"/>
      <c r="T149" s="231"/>
      <c r="U149" s="231"/>
      <c r="V149" s="231"/>
      <c r="W149" s="231"/>
      <c r="X149" s="231"/>
      <c r="Y149" s="231"/>
      <c r="Z149" s="231"/>
      <c r="AA149" s="231"/>
      <c r="AB149" s="231"/>
      <c r="AC149" s="231"/>
      <c r="AD149" s="231"/>
      <c r="AE149" s="231"/>
      <c r="AF149" s="231"/>
      <c r="AG149" s="231"/>
      <c r="AH149" s="231"/>
      <c r="AI149" s="231"/>
      <c r="AJ149" s="243"/>
      <c r="AK149" s="243"/>
      <c r="AL149" s="243"/>
      <c r="AM149" s="243"/>
      <c r="AN149" s="243"/>
      <c r="AO149" s="243"/>
      <c r="AP149" s="243"/>
      <c r="AQ149" s="243"/>
      <c r="AR149" s="243"/>
      <c r="AS149" s="243"/>
      <c r="AT149" s="244"/>
      <c r="AU149" s="244"/>
      <c r="AV149" s="244"/>
      <c r="AW149" s="244"/>
      <c r="AX149" s="245"/>
      <c r="AY149" s="244"/>
      <c r="AZ149" s="244"/>
      <c r="BA149" s="244"/>
      <c r="BB149" s="244"/>
      <c r="BC149" s="244"/>
      <c r="BD149" s="244"/>
      <c r="BE149" s="244"/>
      <c r="BF149" s="244"/>
      <c r="BG149" s="244">
        <v>2</v>
      </c>
      <c r="BH149" s="244"/>
      <c r="BI149" s="246">
        <f>+SUM(Distributivo_trabajo[[#This Row],[Grupo 3 años A]:[Tercero de BT IEME A]])</f>
        <v>2</v>
      </c>
      <c r="BJ149" s="247"/>
      <c r="BK149" s="247"/>
      <c r="BL149" s="247"/>
      <c r="BM149" s="247"/>
      <c r="BN149" s="247"/>
      <c r="BO149" s="247"/>
      <c r="BP149" s="247"/>
      <c r="BQ149" s="247"/>
      <c r="BR149" s="247"/>
      <c r="BS149" s="247"/>
      <c r="BT149" s="247"/>
      <c r="BU149" s="247"/>
      <c r="BV149" s="248"/>
      <c r="BW149" s="248"/>
      <c r="BX149" s="248"/>
      <c r="BY149" s="248"/>
      <c r="BZ149" s="249">
        <f>+SUM(Distributivo_trabajo[[#This Row],[Grupo 3 años A2]:[BTP]])</f>
        <v>0</v>
      </c>
      <c r="CA149" s="244"/>
      <c r="CB149" s="244"/>
      <c r="CC149" s="244"/>
      <c r="CD149" s="244"/>
      <c r="CE149" s="244"/>
      <c r="CF149" s="244"/>
      <c r="CG149" s="246">
        <f>+SUM(Distributivo_trabajo[[#This Row],[8vo A]:[Tercero de BGU A3]])</f>
        <v>0</v>
      </c>
      <c r="CH149" s="244"/>
      <c r="CI149" s="244"/>
      <c r="CJ149" s="244"/>
      <c r="CK14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49" s="246"/>
      <c r="CM149" s="246">
        <f>+SUM(Distributivo_trabajo[[#This Row],[Directivo]:[Total Periodos acompañamiento]])</f>
        <v>2</v>
      </c>
      <c r="CN149" s="250"/>
    </row>
    <row r="150" spans="1:92" x14ac:dyDescent="0.3">
      <c r="A150" s="227">
        <v>19</v>
      </c>
      <c r="B150" s="228" t="str">
        <f ca="1">IF(Distributivo_trabajo[[#This Row],[Nro.]]="","",VLOOKUP(Distributivo_trabajo[[#This Row],[Nro.]],'Nómina de personal'!$A:$C,3,0))</f>
        <v>GISSELA MARIBEL BEDOYA BEDON</v>
      </c>
      <c r="C150" s="228" t="str">
        <f ca="1">IF(Distributivo_trabajo[[#This Row],[Nro.]]="","",VLOOKUP(Distributivo_trabajo[[#This Row],[Nro.]],'Nómina de personal'!$A:$K,11,0))</f>
        <v>Contrato</v>
      </c>
      <c r="D150" s="228" t="str">
        <f ca="1">IF(Distributivo_trabajo[[#This Row],[Nro.]]="","",VLOOKUP(Distributivo_trabajo[[#This Row],[Nro.]],'Nómina de personal'!$A:$L,12,0))</f>
        <v>Docente</v>
      </c>
      <c r="E150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50" s="229" t="s">
        <v>342</v>
      </c>
      <c r="G150" s="229" t="s">
        <v>456</v>
      </c>
      <c r="H150" s="229" t="s">
        <v>215</v>
      </c>
      <c r="I150" s="230" t="s">
        <v>147</v>
      </c>
      <c r="J150" s="230"/>
      <c r="K150" s="230"/>
      <c r="L150" s="231"/>
      <c r="M150" s="231"/>
      <c r="N150" s="231"/>
      <c r="O150" s="231"/>
      <c r="P150" s="231"/>
      <c r="Q150" s="231"/>
      <c r="R150" s="231"/>
      <c r="S150" s="231"/>
      <c r="T150" s="231"/>
      <c r="U150" s="231"/>
      <c r="V150" s="231"/>
      <c r="W150" s="231"/>
      <c r="X150" s="231"/>
      <c r="Y150" s="231"/>
      <c r="Z150" s="231"/>
      <c r="AA150" s="231"/>
      <c r="AB150" s="231"/>
      <c r="AC150" s="231"/>
      <c r="AD150" s="231"/>
      <c r="AE150" s="231"/>
      <c r="AF150" s="231"/>
      <c r="AG150" s="231"/>
      <c r="AH150" s="231"/>
      <c r="AI150" s="231"/>
      <c r="AJ150" s="231"/>
      <c r="AK150" s="231"/>
      <c r="AL150" s="231"/>
      <c r="AM150" s="231"/>
      <c r="AN150" s="231"/>
      <c r="AO150" s="231"/>
      <c r="AP150" s="231"/>
      <c r="AQ150" s="231"/>
      <c r="AR150" s="231"/>
      <c r="AS150" s="231"/>
      <c r="AT150" s="232"/>
      <c r="AU150" s="232"/>
      <c r="AV150" s="232"/>
      <c r="AW150" s="232"/>
      <c r="AX150" s="233"/>
      <c r="AY150" s="232"/>
      <c r="AZ150" s="232"/>
      <c r="BA150" s="232"/>
      <c r="BB150" s="232"/>
      <c r="BC150" s="232"/>
      <c r="BD150" s="232"/>
      <c r="BE150" s="232">
        <v>2</v>
      </c>
      <c r="BF150" s="232"/>
      <c r="BG150" s="232"/>
      <c r="BH150" s="232"/>
      <c r="BI150" s="234">
        <f>+SUM(Distributivo_trabajo[[#This Row],[Grupo 3 años A]:[Tercero de BT IEME A]])</f>
        <v>2</v>
      </c>
      <c r="BJ150" s="235"/>
      <c r="BK150" s="235"/>
      <c r="BL150" s="235"/>
      <c r="BM150" s="235"/>
      <c r="BN150" s="235"/>
      <c r="BO150" s="235"/>
      <c r="BP150" s="235"/>
      <c r="BQ150" s="235"/>
      <c r="BR150" s="235"/>
      <c r="BS150" s="235"/>
      <c r="BT150" s="235"/>
      <c r="BU150" s="235"/>
      <c r="BV150" s="236"/>
      <c r="BW150" s="236"/>
      <c r="BX150" s="236"/>
      <c r="BY150" s="236"/>
      <c r="BZ150" s="237">
        <f>+SUM(Distributivo_trabajo[[#This Row],[Grupo 3 años A2]:[BTP]])</f>
        <v>0</v>
      </c>
      <c r="CA150" s="232"/>
      <c r="CB150" s="232"/>
      <c r="CC150" s="232"/>
      <c r="CD150" s="232"/>
      <c r="CE150" s="232"/>
      <c r="CF150" s="232"/>
      <c r="CG150" s="234">
        <f>+SUM(Distributivo_trabajo[[#This Row],[8vo A]:[Tercero de BGU A3]])</f>
        <v>0</v>
      </c>
      <c r="CH150" s="232"/>
      <c r="CI150" s="232"/>
      <c r="CJ150" s="232"/>
      <c r="CK15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50" s="234"/>
      <c r="CM150" s="234">
        <f>+SUM(Distributivo_trabajo[[#This Row],[Directivo]:[Total Periodos acompañamiento]])</f>
        <v>2</v>
      </c>
      <c r="CN150" s="238"/>
    </row>
    <row r="151" spans="1:92" x14ac:dyDescent="0.3">
      <c r="A151" s="239">
        <v>19</v>
      </c>
      <c r="B151" s="240" t="str">
        <f ca="1">IF(Distributivo_trabajo[[#This Row],[Nro.]]="","",VLOOKUP(Distributivo_trabajo[[#This Row],[Nro.]],'Nómina de personal'!$A:$C,3,0))</f>
        <v>GISSELA MARIBEL BEDOYA BEDON</v>
      </c>
      <c r="C151" s="240" t="str">
        <f ca="1">IF(Distributivo_trabajo[[#This Row],[Nro.]]="","",VLOOKUP(Distributivo_trabajo[[#This Row],[Nro.]],'Nómina de personal'!$A:$K,11,0))</f>
        <v>Contrato</v>
      </c>
      <c r="D151" s="240" t="str">
        <f ca="1">IF(Distributivo_trabajo[[#This Row],[Nro.]]="","",VLOOKUP(Distributivo_trabajo[[#This Row],[Nro.]],'Nómina de personal'!$A:$L,12,0))</f>
        <v>Docente</v>
      </c>
      <c r="E151" s="240" t="str">
        <f ca="1">IF(Distributivo_trabajo[[#This Row],[Nro.]]="","",VLOOKUP(Distributivo_trabajo[[#This Row],[Nro.]],'Nómina de personal'!$A:$G,7,0))</f>
        <v>NOMBRAMIENTO PROVISIONAL  DESDE EL AÑO 2022 DOCENTE DE EGB 2DO A 7MO</v>
      </c>
      <c r="F151" s="229" t="s">
        <v>342</v>
      </c>
      <c r="G151" s="229" t="s">
        <v>456</v>
      </c>
      <c r="H151" s="229" t="s">
        <v>215</v>
      </c>
      <c r="I151" s="230" t="s">
        <v>147</v>
      </c>
      <c r="J151" s="242"/>
      <c r="K151" s="242"/>
      <c r="L151" s="243"/>
      <c r="M151" s="243"/>
      <c r="N151" s="243"/>
      <c r="O151" s="243"/>
      <c r="P151" s="231"/>
      <c r="Q151" s="231"/>
      <c r="R151" s="231"/>
      <c r="S151" s="231"/>
      <c r="T151" s="231"/>
      <c r="U151" s="231"/>
      <c r="V151" s="231"/>
      <c r="W151" s="231"/>
      <c r="X151" s="231"/>
      <c r="Y151" s="231"/>
      <c r="Z151" s="231"/>
      <c r="AA151" s="231"/>
      <c r="AB151" s="231"/>
      <c r="AC151" s="231"/>
      <c r="AD151" s="231"/>
      <c r="AE151" s="231"/>
      <c r="AF151" s="231"/>
      <c r="AG151" s="231"/>
      <c r="AH151" s="231"/>
      <c r="AI151" s="231"/>
      <c r="AJ151" s="243"/>
      <c r="AK151" s="243"/>
      <c r="AL151" s="243"/>
      <c r="AM151" s="243"/>
      <c r="AN151" s="243"/>
      <c r="AO151" s="243"/>
      <c r="AP151" s="243"/>
      <c r="AQ151" s="243"/>
      <c r="AR151" s="243"/>
      <c r="AS151" s="243"/>
      <c r="AT151" s="244"/>
      <c r="AU151" s="244"/>
      <c r="AV151" s="244"/>
      <c r="AW151" s="244"/>
      <c r="AX151" s="245"/>
      <c r="AY151" s="244"/>
      <c r="AZ151" s="244"/>
      <c r="BA151" s="244"/>
      <c r="BB151" s="244"/>
      <c r="BC151" s="244"/>
      <c r="BD151" s="244"/>
      <c r="BE151" s="244"/>
      <c r="BF151" s="244">
        <v>2</v>
      </c>
      <c r="BG151" s="244"/>
      <c r="BH151" s="244"/>
      <c r="BI151" s="246">
        <f>+SUM(Distributivo_trabajo[[#This Row],[Grupo 3 años A]:[Tercero de BT IEME A]])</f>
        <v>2</v>
      </c>
      <c r="BJ151" s="247"/>
      <c r="BK151" s="247"/>
      <c r="BL151" s="247"/>
      <c r="BM151" s="247"/>
      <c r="BN151" s="247"/>
      <c r="BO151" s="247"/>
      <c r="BP151" s="247"/>
      <c r="BQ151" s="247"/>
      <c r="BR151" s="247"/>
      <c r="BS151" s="247"/>
      <c r="BT151" s="247"/>
      <c r="BU151" s="247"/>
      <c r="BV151" s="248"/>
      <c r="BW151" s="248"/>
      <c r="BX151" s="248"/>
      <c r="BY151" s="248"/>
      <c r="BZ151" s="249">
        <f>+SUM(Distributivo_trabajo[[#This Row],[Grupo 3 años A2]:[BTP]])</f>
        <v>0</v>
      </c>
      <c r="CA151" s="244"/>
      <c r="CB151" s="244"/>
      <c r="CC151" s="244"/>
      <c r="CD151" s="244"/>
      <c r="CE151" s="244"/>
      <c r="CF151" s="244"/>
      <c r="CG151" s="246">
        <f>+SUM(Distributivo_trabajo[[#This Row],[8vo A]:[Tercero de BGU A3]])</f>
        <v>0</v>
      </c>
      <c r="CH151" s="244"/>
      <c r="CI151" s="244"/>
      <c r="CJ151" s="244"/>
      <c r="CK15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51" s="246"/>
      <c r="CM151" s="246">
        <f>+SUM(Distributivo_trabajo[[#This Row],[Directivo]:[Total Periodos acompañamiento]])</f>
        <v>2</v>
      </c>
      <c r="CN151" s="250"/>
    </row>
    <row r="152" spans="1:92" x14ac:dyDescent="0.3">
      <c r="A152" s="227">
        <v>19</v>
      </c>
      <c r="B152" s="228" t="str">
        <f ca="1">IF(Distributivo_trabajo[[#This Row],[Nro.]]="","",VLOOKUP(Distributivo_trabajo[[#This Row],[Nro.]],'Nómina de personal'!$A:$C,3,0))</f>
        <v>GISSELA MARIBEL BEDOYA BEDON</v>
      </c>
      <c r="C152" s="228" t="str">
        <f ca="1">IF(Distributivo_trabajo[[#This Row],[Nro.]]="","",VLOOKUP(Distributivo_trabajo[[#This Row],[Nro.]],'Nómina de personal'!$A:$K,11,0))</f>
        <v>Contrato</v>
      </c>
      <c r="D152" s="228" t="str">
        <f ca="1">IF(Distributivo_trabajo[[#This Row],[Nro.]]="","",VLOOKUP(Distributivo_trabajo[[#This Row],[Nro.]],'Nómina de personal'!$A:$L,12,0))</f>
        <v>Docente</v>
      </c>
      <c r="E152" s="228" t="str">
        <f ca="1">IF(Distributivo_trabajo[[#This Row],[Nro.]]="","",VLOOKUP(Distributivo_trabajo[[#This Row],[Nro.]],'Nómina de personal'!$A:$G,7,0))</f>
        <v>NOMBRAMIENTO PROVISIONAL  DESDE EL AÑO 2022 DOCENTE DE EGB 2DO A 7MO</v>
      </c>
      <c r="F152" s="229" t="s">
        <v>342</v>
      </c>
      <c r="G152" s="229" t="s">
        <v>456</v>
      </c>
      <c r="H152" s="229" t="s">
        <v>225</v>
      </c>
      <c r="I152" s="230" t="s">
        <v>147</v>
      </c>
      <c r="J152" s="230"/>
      <c r="K152" s="230"/>
      <c r="L152" s="231"/>
      <c r="M152" s="231"/>
      <c r="N152" s="231"/>
      <c r="O152" s="231"/>
      <c r="P152" s="231"/>
      <c r="Q152" s="231"/>
      <c r="R152" s="231"/>
      <c r="S152" s="231"/>
      <c r="T152" s="231"/>
      <c r="U152" s="231"/>
      <c r="V152" s="231"/>
      <c r="W152" s="231"/>
      <c r="X152" s="231"/>
      <c r="Y152" s="231"/>
      <c r="Z152" s="231"/>
      <c r="AA152" s="231"/>
      <c r="AB152" s="231"/>
      <c r="AC152" s="231"/>
      <c r="AD152" s="231"/>
      <c r="AE152" s="231"/>
      <c r="AF152" s="231"/>
      <c r="AG152" s="231"/>
      <c r="AH152" s="231"/>
      <c r="AI152" s="231"/>
      <c r="AJ152" s="231"/>
      <c r="AK152" s="231"/>
      <c r="AL152" s="231"/>
      <c r="AM152" s="231"/>
      <c r="AN152" s="231"/>
      <c r="AO152" s="231"/>
      <c r="AP152" s="231"/>
      <c r="AQ152" s="231"/>
      <c r="AR152" s="231"/>
      <c r="AS152" s="231"/>
      <c r="AT152" s="232"/>
      <c r="AU152" s="232"/>
      <c r="AV152" s="232"/>
      <c r="AW152" s="232"/>
      <c r="AX152" s="233"/>
      <c r="AY152" s="232"/>
      <c r="AZ152" s="232"/>
      <c r="BA152" s="232"/>
      <c r="BB152" s="232">
        <v>2</v>
      </c>
      <c r="BC152" s="232"/>
      <c r="BD152" s="232"/>
      <c r="BE152" s="232"/>
      <c r="BF152" s="232"/>
      <c r="BG152" s="232"/>
      <c r="BH152" s="232"/>
      <c r="BI152" s="234">
        <f>+SUM(Distributivo_trabajo[[#This Row],[Grupo 3 años A]:[Tercero de BT IEME A]])</f>
        <v>2</v>
      </c>
      <c r="BJ152" s="235"/>
      <c r="BK152" s="235"/>
      <c r="BL152" s="235"/>
      <c r="BM152" s="235"/>
      <c r="BN152" s="235"/>
      <c r="BO152" s="235"/>
      <c r="BP152" s="235"/>
      <c r="BQ152" s="235"/>
      <c r="BR152" s="235"/>
      <c r="BS152" s="235"/>
      <c r="BT152" s="235"/>
      <c r="BU152" s="235"/>
      <c r="BV152" s="236"/>
      <c r="BW152" s="236"/>
      <c r="BX152" s="236"/>
      <c r="BY152" s="236"/>
      <c r="BZ152" s="237">
        <f>+SUM(Distributivo_trabajo[[#This Row],[Grupo 3 años A2]:[BTP]])</f>
        <v>0</v>
      </c>
      <c r="CA152" s="232"/>
      <c r="CB152" s="232"/>
      <c r="CC152" s="232"/>
      <c r="CD152" s="232"/>
      <c r="CE152" s="232"/>
      <c r="CF152" s="232"/>
      <c r="CG152" s="234">
        <f>+SUM(Distributivo_trabajo[[#This Row],[8vo A]:[Tercero de BGU A3]])</f>
        <v>0</v>
      </c>
      <c r="CH152" s="232"/>
      <c r="CI152" s="232"/>
      <c r="CJ152" s="232"/>
      <c r="CK15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52" s="234"/>
      <c r="CM152" s="234">
        <f>+SUM(Distributivo_trabajo[[#This Row],[Directivo]:[Total Periodos acompañamiento]])</f>
        <v>2</v>
      </c>
      <c r="CN152" s="238"/>
    </row>
    <row r="153" spans="1:92" x14ac:dyDescent="0.3">
      <c r="A153" s="239">
        <v>19</v>
      </c>
      <c r="B153" s="240" t="str">
        <f ca="1">IF(Distributivo_trabajo[[#This Row],[Nro.]]="","",VLOOKUP(Distributivo_trabajo[[#This Row],[Nro.]],'Nómina de personal'!$A:$C,3,0))</f>
        <v>GISSELA MARIBEL BEDOYA BEDON</v>
      </c>
      <c r="C153" s="240" t="str">
        <f ca="1">IF(Distributivo_trabajo[[#This Row],[Nro.]]="","",VLOOKUP(Distributivo_trabajo[[#This Row],[Nro.]],'Nómina de personal'!$A:$K,11,0))</f>
        <v>Contrato</v>
      </c>
      <c r="D153" s="240" t="str">
        <f ca="1">IF(Distributivo_trabajo[[#This Row],[Nro.]]="","",VLOOKUP(Distributivo_trabajo[[#This Row],[Nro.]],'Nómina de personal'!$A:$L,12,0))</f>
        <v>Docente</v>
      </c>
      <c r="E153" s="240" t="str">
        <f ca="1">IF(Distributivo_trabajo[[#This Row],[Nro.]]="","",VLOOKUP(Distributivo_trabajo[[#This Row],[Nro.]],'Nómina de personal'!$A:$G,7,0))</f>
        <v>NOMBRAMIENTO PROVISIONAL  DESDE EL AÑO 2022 DOCENTE DE EGB 2DO A 7MO</v>
      </c>
      <c r="F153" s="229" t="s">
        <v>342</v>
      </c>
      <c r="G153" s="229" t="s">
        <v>456</v>
      </c>
      <c r="H153" s="229" t="s">
        <v>225</v>
      </c>
      <c r="I153" s="230" t="s">
        <v>147</v>
      </c>
      <c r="J153" s="242"/>
      <c r="K153" s="242"/>
      <c r="L153" s="243"/>
      <c r="M153" s="243"/>
      <c r="N153" s="243"/>
      <c r="O153" s="243"/>
      <c r="P153" s="231"/>
      <c r="Q153" s="231"/>
      <c r="R153" s="231"/>
      <c r="S153" s="231"/>
      <c r="T153" s="231"/>
      <c r="U153" s="231"/>
      <c r="V153" s="231"/>
      <c r="W153" s="231"/>
      <c r="X153" s="231"/>
      <c r="Y153" s="231"/>
      <c r="Z153" s="231"/>
      <c r="AA153" s="231"/>
      <c r="AB153" s="231"/>
      <c r="AC153" s="231"/>
      <c r="AD153" s="231"/>
      <c r="AE153" s="231"/>
      <c r="AF153" s="231"/>
      <c r="AG153" s="231"/>
      <c r="AH153" s="231"/>
      <c r="AI153" s="231"/>
      <c r="AJ153" s="243"/>
      <c r="AK153" s="243"/>
      <c r="AL153" s="243"/>
      <c r="AM153" s="243"/>
      <c r="AN153" s="243"/>
      <c r="AO153" s="243"/>
      <c r="AP153" s="243"/>
      <c r="AQ153" s="243"/>
      <c r="AR153" s="243"/>
      <c r="AS153" s="243"/>
      <c r="AT153" s="244"/>
      <c r="AU153" s="244"/>
      <c r="AV153" s="244"/>
      <c r="AW153" s="244"/>
      <c r="AX153" s="245"/>
      <c r="AY153" s="244"/>
      <c r="AZ153" s="244"/>
      <c r="BA153" s="244"/>
      <c r="BB153" s="244"/>
      <c r="BC153" s="244">
        <v>2</v>
      </c>
      <c r="BD153" s="244"/>
      <c r="BE153" s="244"/>
      <c r="BF153" s="244"/>
      <c r="BG153" s="244"/>
      <c r="BH153" s="244"/>
      <c r="BI153" s="246">
        <f>+SUM(Distributivo_trabajo[[#This Row],[Grupo 3 años A]:[Tercero de BT IEME A]])</f>
        <v>2</v>
      </c>
      <c r="BJ153" s="247"/>
      <c r="BK153" s="247"/>
      <c r="BL153" s="247"/>
      <c r="BM153" s="247"/>
      <c r="BN153" s="247"/>
      <c r="BO153" s="247"/>
      <c r="BP153" s="247"/>
      <c r="BQ153" s="247"/>
      <c r="BR153" s="247"/>
      <c r="BS153" s="247"/>
      <c r="BT153" s="247"/>
      <c r="BU153" s="247"/>
      <c r="BV153" s="248"/>
      <c r="BW153" s="248"/>
      <c r="BX153" s="248"/>
      <c r="BY153" s="248"/>
      <c r="BZ153" s="249">
        <f>+SUM(Distributivo_trabajo[[#This Row],[Grupo 3 años A2]:[BTP]])</f>
        <v>0</v>
      </c>
      <c r="CA153" s="244"/>
      <c r="CB153" s="244"/>
      <c r="CC153" s="244"/>
      <c r="CD153" s="244"/>
      <c r="CE153" s="244"/>
      <c r="CF153" s="244"/>
      <c r="CG153" s="246">
        <f>+SUM(Distributivo_trabajo[[#This Row],[8vo A]:[Tercero de BGU A3]])</f>
        <v>0</v>
      </c>
      <c r="CH153" s="244"/>
      <c r="CI153" s="244"/>
      <c r="CJ153" s="244"/>
      <c r="CK15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53" s="246"/>
      <c r="CM153" s="246">
        <f>+SUM(Distributivo_trabajo[[#This Row],[Directivo]:[Total Periodos acompañamiento]])</f>
        <v>2</v>
      </c>
      <c r="CN153" s="250"/>
    </row>
    <row r="154" spans="1:92" x14ac:dyDescent="0.3">
      <c r="A154" s="227">
        <v>31</v>
      </c>
      <c r="B154" s="228" t="str">
        <f ca="1">IF(Distributivo_trabajo[[#This Row],[Nro.]]="","",VLOOKUP(Distributivo_trabajo[[#This Row],[Nro.]],'Nómina de personal'!$A:$C,3,0))</f>
        <v>LOLITA HORTENCIA PACHECO GUERRERO</v>
      </c>
      <c r="C154" s="228" t="str">
        <f ca="1">IF(Distributivo_trabajo[[#This Row],[Nro.]]="","",VLOOKUP(Distributivo_trabajo[[#This Row],[Nro.]],'Nómina de personal'!$A:$K,11,0))</f>
        <v>Nomb. Definitivo</v>
      </c>
      <c r="D154" s="228" t="str">
        <f ca="1">IF(Distributivo_trabajo[[#This Row],[Nro.]]="","",VLOOKUP(Distributivo_trabajo[[#This Row],[Nro.]],'Nómina de personal'!$A:$L,12,0))</f>
        <v>Docente</v>
      </c>
      <c r="E154" s="228" t="str">
        <f ca="1">IF(Distributivo_trabajo[[#This Row],[Nro.]]="","",VLOOKUP(Distributivo_trabajo[[#This Row],[Nro.]],'Nómina de personal'!$A:$G,7,0))</f>
        <v>NOMBRAMIENTO DEFINITIVO DESDE 2012 DOCENTE EDUCACIÓN GENERAL BÁSICA</v>
      </c>
      <c r="F154" s="229" t="s">
        <v>342</v>
      </c>
      <c r="G154" s="229" t="s">
        <v>190</v>
      </c>
      <c r="H154" s="229"/>
      <c r="I154" s="230" t="s">
        <v>147</v>
      </c>
      <c r="J154" s="230"/>
      <c r="K154" s="230"/>
      <c r="L154" s="231"/>
      <c r="M154" s="231"/>
      <c r="N154" s="231"/>
      <c r="O154" s="231"/>
      <c r="P154" s="231"/>
      <c r="Q154" s="231"/>
      <c r="R154" s="231">
        <v>3</v>
      </c>
      <c r="S154" s="231"/>
      <c r="T154" s="231"/>
      <c r="U154" s="231"/>
      <c r="V154" s="231"/>
      <c r="W154" s="231"/>
      <c r="X154" s="231"/>
      <c r="Y154" s="231"/>
      <c r="Z154" s="231"/>
      <c r="AA154" s="231"/>
      <c r="AB154" s="231"/>
      <c r="AC154" s="231"/>
      <c r="AD154" s="231"/>
      <c r="AE154" s="231"/>
      <c r="AF154" s="231"/>
      <c r="AG154" s="231"/>
      <c r="AH154" s="231"/>
      <c r="AI154" s="231"/>
      <c r="AJ154" s="231"/>
      <c r="AK154" s="231"/>
      <c r="AL154" s="231"/>
      <c r="AM154" s="231"/>
      <c r="AN154" s="231"/>
      <c r="AO154" s="231"/>
      <c r="AP154" s="231"/>
      <c r="AQ154" s="231"/>
      <c r="AR154" s="231"/>
      <c r="AS154" s="231"/>
      <c r="AT154" s="232"/>
      <c r="AU154" s="232"/>
      <c r="AV154" s="232"/>
      <c r="AW154" s="232"/>
      <c r="AX154" s="233"/>
      <c r="AY154" s="232"/>
      <c r="AZ154" s="232"/>
      <c r="BA154" s="232"/>
      <c r="BB154" s="232"/>
      <c r="BC154" s="232"/>
      <c r="BD154" s="232"/>
      <c r="BE154" s="232"/>
      <c r="BF154" s="232"/>
      <c r="BG154" s="232"/>
      <c r="BH154" s="232"/>
      <c r="BI154" s="234">
        <f>+SUM(Distributivo_trabajo[[#This Row],[Grupo 3 años A]:[Tercero de BT IEME A]])</f>
        <v>3</v>
      </c>
      <c r="BJ154" s="235"/>
      <c r="BK154" s="235"/>
      <c r="BL154" s="235"/>
      <c r="BM154" s="235"/>
      <c r="BN154" s="235"/>
      <c r="BO154" s="235"/>
      <c r="BP154" s="235"/>
      <c r="BQ154" s="235"/>
      <c r="BR154" s="235"/>
      <c r="BS154" s="235"/>
      <c r="BT154" s="235"/>
      <c r="BU154" s="235"/>
      <c r="BV154" s="236"/>
      <c r="BW154" s="236"/>
      <c r="BX154" s="236"/>
      <c r="BY154" s="236"/>
      <c r="BZ154" s="237">
        <f>+SUM(Distributivo_trabajo[[#This Row],[Grupo 3 años A2]:[BTP]])</f>
        <v>0</v>
      </c>
      <c r="CA154" s="232"/>
      <c r="CB154" s="232"/>
      <c r="CC154" s="232"/>
      <c r="CD154" s="232"/>
      <c r="CE154" s="232"/>
      <c r="CF154" s="232"/>
      <c r="CG154" s="234">
        <f>+SUM(Distributivo_trabajo[[#This Row],[8vo A]:[Tercero de BGU A3]])</f>
        <v>0</v>
      </c>
      <c r="CH154" s="232"/>
      <c r="CI154" s="232"/>
      <c r="CJ154" s="232"/>
      <c r="CK15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54" s="234">
        <v>5</v>
      </c>
      <c r="CM154" s="234">
        <f>+SUM(Distributivo_trabajo[[#This Row],[Directivo]:[Total Periodos acompañamiento]])</f>
        <v>8</v>
      </c>
      <c r="CN154" s="238"/>
    </row>
    <row r="155" spans="1:92" x14ac:dyDescent="0.3">
      <c r="A155" s="239">
        <v>31</v>
      </c>
      <c r="B155" s="240" t="str">
        <f ca="1">IF(Distributivo_trabajo[[#This Row],[Nro.]]="","",VLOOKUP(Distributivo_trabajo[[#This Row],[Nro.]],'Nómina de personal'!$A:$C,3,0))</f>
        <v>LOLITA HORTENCIA PACHECO GUERRERO</v>
      </c>
      <c r="C155" s="240" t="str">
        <f ca="1">IF(Distributivo_trabajo[[#This Row],[Nro.]]="","",VLOOKUP(Distributivo_trabajo[[#This Row],[Nro.]],'Nómina de personal'!$A:$K,11,0))</f>
        <v>Nomb. Definitivo</v>
      </c>
      <c r="D155" s="240" t="str">
        <f ca="1">IF(Distributivo_trabajo[[#This Row],[Nro.]]="","",VLOOKUP(Distributivo_trabajo[[#This Row],[Nro.]],'Nómina de personal'!$A:$L,12,0))</f>
        <v>Docente</v>
      </c>
      <c r="E155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55" s="229" t="s">
        <v>342</v>
      </c>
      <c r="G155" s="229" t="s">
        <v>190</v>
      </c>
      <c r="H155" s="229"/>
      <c r="I155" s="230" t="s">
        <v>147</v>
      </c>
      <c r="J155" s="242"/>
      <c r="K155" s="242"/>
      <c r="L155" s="243"/>
      <c r="M155" s="243"/>
      <c r="N155" s="243"/>
      <c r="O155" s="243"/>
      <c r="P155" s="231"/>
      <c r="Q155" s="231"/>
      <c r="R155" s="231"/>
      <c r="S155" s="231">
        <v>3</v>
      </c>
      <c r="T155" s="231"/>
      <c r="U155" s="231"/>
      <c r="V155" s="231"/>
      <c r="W155" s="231"/>
      <c r="X155" s="231"/>
      <c r="Y155" s="231"/>
      <c r="Z155" s="231"/>
      <c r="AA155" s="231"/>
      <c r="AB155" s="231"/>
      <c r="AC155" s="231"/>
      <c r="AD155" s="231"/>
      <c r="AE155" s="231"/>
      <c r="AF155" s="231"/>
      <c r="AG155" s="231"/>
      <c r="AH155" s="231"/>
      <c r="AI155" s="231"/>
      <c r="AJ155" s="243"/>
      <c r="AK155" s="243"/>
      <c r="AL155" s="243"/>
      <c r="AM155" s="243"/>
      <c r="AN155" s="243"/>
      <c r="AO155" s="243"/>
      <c r="AP155" s="243"/>
      <c r="AQ155" s="243"/>
      <c r="AR155" s="243"/>
      <c r="AS155" s="243"/>
      <c r="AT155" s="244"/>
      <c r="AU155" s="244"/>
      <c r="AV155" s="244"/>
      <c r="AW155" s="244"/>
      <c r="AX155" s="245"/>
      <c r="AY155" s="244"/>
      <c r="AZ155" s="244"/>
      <c r="BA155" s="244"/>
      <c r="BB155" s="244"/>
      <c r="BC155" s="244"/>
      <c r="BD155" s="244"/>
      <c r="BE155" s="244"/>
      <c r="BF155" s="244"/>
      <c r="BG155" s="244"/>
      <c r="BH155" s="244"/>
      <c r="BI155" s="246">
        <f>+SUM(Distributivo_trabajo[[#This Row],[Grupo 3 años A]:[Tercero de BT IEME A]])</f>
        <v>3</v>
      </c>
      <c r="BJ155" s="247"/>
      <c r="BK155" s="247"/>
      <c r="BL155" s="247"/>
      <c r="BM155" s="247"/>
      <c r="BN155" s="247"/>
      <c r="BO155" s="247"/>
      <c r="BP155" s="247"/>
      <c r="BQ155" s="247"/>
      <c r="BR155" s="247"/>
      <c r="BS155" s="247"/>
      <c r="BT155" s="247"/>
      <c r="BU155" s="247"/>
      <c r="BV155" s="248"/>
      <c r="BW155" s="248"/>
      <c r="BX155" s="248"/>
      <c r="BY155" s="248"/>
      <c r="BZ155" s="249">
        <f>+SUM(Distributivo_trabajo[[#This Row],[Grupo 3 años A2]:[BTP]])</f>
        <v>0</v>
      </c>
      <c r="CA155" s="244"/>
      <c r="CB155" s="244"/>
      <c r="CC155" s="244"/>
      <c r="CD155" s="244"/>
      <c r="CE155" s="244"/>
      <c r="CF155" s="244"/>
      <c r="CG155" s="246">
        <f>+SUM(Distributivo_trabajo[[#This Row],[8vo A]:[Tercero de BGU A3]])</f>
        <v>0</v>
      </c>
      <c r="CH155" s="244"/>
      <c r="CI155" s="244"/>
      <c r="CJ155" s="244"/>
      <c r="CK15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55" s="246"/>
      <c r="CM155" s="246">
        <f>+SUM(Distributivo_trabajo[[#This Row],[Directivo]:[Total Periodos acompañamiento]])</f>
        <v>3</v>
      </c>
      <c r="CN155" s="250"/>
    </row>
    <row r="156" spans="1:92" x14ac:dyDescent="0.3">
      <c r="A156" s="239">
        <v>31</v>
      </c>
      <c r="B156" s="240" t="str">
        <f ca="1">IF(Distributivo_trabajo[[#This Row],[Nro.]]="","",VLOOKUP(Distributivo_trabajo[[#This Row],[Nro.]],'Nómina de personal'!$A:$C,3,0))</f>
        <v>LOLITA HORTENCIA PACHECO GUERRERO</v>
      </c>
      <c r="C156" s="240" t="str">
        <f ca="1">IF(Distributivo_trabajo[[#This Row],[Nro.]]="","",VLOOKUP(Distributivo_trabajo[[#This Row],[Nro.]],'Nómina de personal'!$A:$K,11,0))</f>
        <v>Nomb. Definitivo</v>
      </c>
      <c r="D156" s="240" t="str">
        <f ca="1">IF(Distributivo_trabajo[[#This Row],[Nro.]]="","",VLOOKUP(Distributivo_trabajo[[#This Row],[Nro.]],'Nómina de personal'!$A:$L,12,0))</f>
        <v>Docente</v>
      </c>
      <c r="E156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56" s="229" t="s">
        <v>342</v>
      </c>
      <c r="G156" s="229" t="s">
        <v>190</v>
      </c>
      <c r="H156" s="229"/>
      <c r="I156" s="230" t="s">
        <v>147</v>
      </c>
      <c r="J156" s="242"/>
      <c r="K156" s="242"/>
      <c r="L156" s="243"/>
      <c r="M156" s="243"/>
      <c r="N156" s="243"/>
      <c r="O156" s="243"/>
      <c r="P156" s="231"/>
      <c r="Q156" s="231"/>
      <c r="R156" s="231"/>
      <c r="S156" s="231"/>
      <c r="T156" s="231">
        <v>3</v>
      </c>
      <c r="U156" s="231"/>
      <c r="V156" s="231"/>
      <c r="W156" s="231"/>
      <c r="X156" s="231"/>
      <c r="Y156" s="231"/>
      <c r="Z156" s="231"/>
      <c r="AA156" s="231"/>
      <c r="AB156" s="231"/>
      <c r="AC156" s="231"/>
      <c r="AD156" s="231"/>
      <c r="AE156" s="231"/>
      <c r="AF156" s="231"/>
      <c r="AG156" s="231"/>
      <c r="AH156" s="231"/>
      <c r="AI156" s="231"/>
      <c r="AJ156" s="243"/>
      <c r="AK156" s="243"/>
      <c r="AL156" s="243"/>
      <c r="AM156" s="243"/>
      <c r="AN156" s="243"/>
      <c r="AO156" s="243"/>
      <c r="AP156" s="243"/>
      <c r="AQ156" s="243"/>
      <c r="AR156" s="243"/>
      <c r="AS156" s="243"/>
      <c r="AT156" s="244"/>
      <c r="AU156" s="244"/>
      <c r="AV156" s="244"/>
      <c r="AW156" s="244"/>
      <c r="AX156" s="245"/>
      <c r="AY156" s="244"/>
      <c r="AZ156" s="244"/>
      <c r="BA156" s="244"/>
      <c r="BB156" s="244"/>
      <c r="BC156" s="244"/>
      <c r="BD156" s="244"/>
      <c r="BE156" s="244"/>
      <c r="BF156" s="244"/>
      <c r="BG156" s="244"/>
      <c r="BH156" s="244"/>
      <c r="BI156" s="246">
        <f>+SUM(Distributivo_trabajo[[#This Row],[Grupo 3 años A]:[Tercero de BT IEME A]])</f>
        <v>3</v>
      </c>
      <c r="BJ156" s="247"/>
      <c r="BK156" s="247"/>
      <c r="BL156" s="247"/>
      <c r="BM156" s="247"/>
      <c r="BN156" s="247"/>
      <c r="BO156" s="247"/>
      <c r="BP156" s="247"/>
      <c r="BQ156" s="247"/>
      <c r="BR156" s="247"/>
      <c r="BS156" s="247"/>
      <c r="BT156" s="247"/>
      <c r="BU156" s="247"/>
      <c r="BV156" s="248"/>
      <c r="BW156" s="248"/>
      <c r="BX156" s="248"/>
      <c r="BY156" s="248"/>
      <c r="BZ156" s="249">
        <f>+SUM(Distributivo_trabajo[[#This Row],[Grupo 3 años A2]:[BTP]])</f>
        <v>0</v>
      </c>
      <c r="CA156" s="244"/>
      <c r="CB156" s="244"/>
      <c r="CC156" s="244"/>
      <c r="CD156" s="244"/>
      <c r="CE156" s="244"/>
      <c r="CF156" s="244"/>
      <c r="CG156" s="246">
        <f>+SUM(Distributivo_trabajo[[#This Row],[8vo A]:[Tercero de BGU A3]])</f>
        <v>0</v>
      </c>
      <c r="CH156" s="244"/>
      <c r="CI156" s="244"/>
      <c r="CJ156" s="244"/>
      <c r="CK15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56" s="246"/>
      <c r="CM156" s="246">
        <f>+SUM(Distributivo_trabajo[[#This Row],[Directivo]:[Total Periodos acompañamiento]])</f>
        <v>3</v>
      </c>
      <c r="CN156" s="250"/>
    </row>
    <row r="157" spans="1:92" x14ac:dyDescent="0.3">
      <c r="A157" s="239">
        <v>31</v>
      </c>
      <c r="B157" s="240" t="str">
        <f ca="1">IF(Distributivo_trabajo[[#This Row],[Nro.]]="","",VLOOKUP(Distributivo_trabajo[[#This Row],[Nro.]],'Nómina de personal'!$A:$C,3,0))</f>
        <v>LOLITA HORTENCIA PACHECO GUERRERO</v>
      </c>
      <c r="C157" s="240" t="str">
        <f ca="1">IF(Distributivo_trabajo[[#This Row],[Nro.]]="","",VLOOKUP(Distributivo_trabajo[[#This Row],[Nro.]],'Nómina de personal'!$A:$K,11,0))</f>
        <v>Nomb. Definitivo</v>
      </c>
      <c r="D157" s="240" t="str">
        <f ca="1">IF(Distributivo_trabajo[[#This Row],[Nro.]]="","",VLOOKUP(Distributivo_trabajo[[#This Row],[Nro.]],'Nómina de personal'!$A:$L,12,0))</f>
        <v>Docente</v>
      </c>
      <c r="E157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57" s="229" t="s">
        <v>342</v>
      </c>
      <c r="G157" s="241" t="s">
        <v>196</v>
      </c>
      <c r="H157" s="241"/>
      <c r="I157" s="230" t="s">
        <v>147</v>
      </c>
      <c r="J157" s="242"/>
      <c r="K157" s="242"/>
      <c r="L157" s="243"/>
      <c r="M157" s="243"/>
      <c r="N157" s="243"/>
      <c r="O157" s="243"/>
      <c r="P157" s="231"/>
      <c r="Q157" s="231"/>
      <c r="R157" s="231"/>
      <c r="S157" s="231"/>
      <c r="T157" s="231"/>
      <c r="U157" s="231"/>
      <c r="V157" s="231"/>
      <c r="W157" s="231"/>
      <c r="X157" s="231"/>
      <c r="Y157" s="231"/>
      <c r="Z157" s="231"/>
      <c r="AA157" s="231"/>
      <c r="AB157" s="231"/>
      <c r="AC157" s="231"/>
      <c r="AD157" s="231"/>
      <c r="AE157" s="231"/>
      <c r="AF157" s="231"/>
      <c r="AG157" s="231"/>
      <c r="AH157" s="231"/>
      <c r="AI157" s="231"/>
      <c r="AJ157" s="243"/>
      <c r="AK157" s="243"/>
      <c r="AL157" s="243"/>
      <c r="AM157" s="243"/>
      <c r="AN157" s="243">
        <v>2</v>
      </c>
      <c r="AO157" s="243"/>
      <c r="AP157" s="243"/>
      <c r="AQ157" s="243"/>
      <c r="AR157" s="243"/>
      <c r="AS157" s="243"/>
      <c r="AT157" s="244"/>
      <c r="AU157" s="244"/>
      <c r="AV157" s="244"/>
      <c r="AW157" s="244"/>
      <c r="AX157" s="245"/>
      <c r="AY157" s="244"/>
      <c r="AZ157" s="244"/>
      <c r="BA157" s="244"/>
      <c r="BB157" s="244"/>
      <c r="BC157" s="244"/>
      <c r="BD157" s="244"/>
      <c r="BE157" s="244"/>
      <c r="BF157" s="244"/>
      <c r="BG157" s="244"/>
      <c r="BH157" s="244"/>
      <c r="BI157" s="246">
        <f>+SUM(Distributivo_trabajo[[#This Row],[Grupo 3 años A]:[Tercero de BT IEME A]])</f>
        <v>2</v>
      </c>
      <c r="BJ157" s="247"/>
      <c r="BK157" s="247"/>
      <c r="BL157" s="247"/>
      <c r="BM157" s="247"/>
      <c r="BN157" s="247"/>
      <c r="BO157" s="247"/>
      <c r="BP157" s="247"/>
      <c r="BQ157" s="247"/>
      <c r="BR157" s="247"/>
      <c r="BS157" s="247"/>
      <c r="BT157" s="247"/>
      <c r="BU157" s="247"/>
      <c r="BV157" s="248"/>
      <c r="BW157" s="248"/>
      <c r="BX157" s="248"/>
      <c r="BY157" s="248"/>
      <c r="BZ157" s="249">
        <f>+SUM(Distributivo_trabajo[[#This Row],[Grupo 3 años A2]:[BTP]])</f>
        <v>0</v>
      </c>
      <c r="CA157" s="244"/>
      <c r="CB157" s="244"/>
      <c r="CC157" s="244"/>
      <c r="CD157" s="244"/>
      <c r="CE157" s="244"/>
      <c r="CF157" s="244"/>
      <c r="CG157" s="246">
        <f>+SUM(Distributivo_trabajo[[#This Row],[8vo A]:[Tercero de BGU A3]])</f>
        <v>0</v>
      </c>
      <c r="CH157" s="244"/>
      <c r="CI157" s="244"/>
      <c r="CJ157" s="244"/>
      <c r="CK15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57" s="246"/>
      <c r="CM157" s="246">
        <f>+SUM(Distributivo_trabajo[[#This Row],[Directivo]:[Total Periodos acompañamiento]])</f>
        <v>2</v>
      </c>
      <c r="CN157" s="250"/>
    </row>
    <row r="158" spans="1:92" x14ac:dyDescent="0.3">
      <c r="A158" s="239">
        <v>31</v>
      </c>
      <c r="B158" s="240" t="str">
        <f ca="1">IF(Distributivo_trabajo[[#This Row],[Nro.]]="","",VLOOKUP(Distributivo_trabajo[[#This Row],[Nro.]],'Nómina de personal'!$A:$C,3,0))</f>
        <v>LOLITA HORTENCIA PACHECO GUERRERO</v>
      </c>
      <c r="C158" s="240" t="str">
        <f ca="1">IF(Distributivo_trabajo[[#This Row],[Nro.]]="","",VLOOKUP(Distributivo_trabajo[[#This Row],[Nro.]],'Nómina de personal'!$A:$K,11,0))</f>
        <v>Nomb. Definitivo</v>
      </c>
      <c r="D158" s="240" t="str">
        <f ca="1">IF(Distributivo_trabajo[[#This Row],[Nro.]]="","",VLOOKUP(Distributivo_trabajo[[#This Row],[Nro.]],'Nómina de personal'!$A:$L,12,0))</f>
        <v>Docente</v>
      </c>
      <c r="E158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58" s="229" t="s">
        <v>342</v>
      </c>
      <c r="G158" s="241" t="s">
        <v>196</v>
      </c>
      <c r="H158" s="241"/>
      <c r="I158" s="230" t="s">
        <v>147</v>
      </c>
      <c r="J158" s="242"/>
      <c r="K158" s="242"/>
      <c r="L158" s="243"/>
      <c r="M158" s="243"/>
      <c r="N158" s="243"/>
      <c r="O158" s="243"/>
      <c r="P158" s="231"/>
      <c r="Q158" s="231"/>
      <c r="R158" s="231"/>
      <c r="S158" s="231"/>
      <c r="T158" s="231"/>
      <c r="U158" s="231"/>
      <c r="V158" s="231"/>
      <c r="W158" s="231"/>
      <c r="X158" s="231"/>
      <c r="Y158" s="231"/>
      <c r="Z158" s="231"/>
      <c r="AA158" s="231"/>
      <c r="AB158" s="231"/>
      <c r="AC158" s="231"/>
      <c r="AD158" s="231"/>
      <c r="AE158" s="231"/>
      <c r="AF158" s="231"/>
      <c r="AG158" s="231"/>
      <c r="AH158" s="231"/>
      <c r="AI158" s="231"/>
      <c r="AJ158" s="243"/>
      <c r="AK158" s="243"/>
      <c r="AL158" s="243"/>
      <c r="AM158" s="243"/>
      <c r="AN158" s="243"/>
      <c r="AO158" s="243">
        <v>2</v>
      </c>
      <c r="AP158" s="243"/>
      <c r="AQ158" s="243"/>
      <c r="AR158" s="243"/>
      <c r="AS158" s="243"/>
      <c r="AT158" s="244"/>
      <c r="AU158" s="244"/>
      <c r="AV158" s="244"/>
      <c r="AW158" s="244"/>
      <c r="AX158" s="245"/>
      <c r="AY158" s="244"/>
      <c r="AZ158" s="244"/>
      <c r="BA158" s="244"/>
      <c r="BB158" s="244"/>
      <c r="BC158" s="244"/>
      <c r="BD158" s="244"/>
      <c r="BE158" s="244"/>
      <c r="BF158" s="244"/>
      <c r="BG158" s="244"/>
      <c r="BH158" s="244"/>
      <c r="BI158" s="246">
        <f>+SUM(Distributivo_trabajo[[#This Row],[Grupo 3 años A]:[Tercero de BT IEME A]])</f>
        <v>2</v>
      </c>
      <c r="BJ158" s="247"/>
      <c r="BK158" s="247"/>
      <c r="BL158" s="247"/>
      <c r="BM158" s="247"/>
      <c r="BN158" s="247"/>
      <c r="BO158" s="247"/>
      <c r="BP158" s="247"/>
      <c r="BQ158" s="247"/>
      <c r="BR158" s="247"/>
      <c r="BS158" s="247"/>
      <c r="BT158" s="247"/>
      <c r="BU158" s="247"/>
      <c r="BV158" s="248"/>
      <c r="BW158" s="248"/>
      <c r="BX158" s="248"/>
      <c r="BY158" s="248"/>
      <c r="BZ158" s="249">
        <f>+SUM(Distributivo_trabajo[[#This Row],[Grupo 3 años A2]:[BTP]])</f>
        <v>0</v>
      </c>
      <c r="CA158" s="244"/>
      <c r="CB158" s="244"/>
      <c r="CC158" s="244"/>
      <c r="CD158" s="244"/>
      <c r="CE158" s="244"/>
      <c r="CF158" s="244"/>
      <c r="CG158" s="246">
        <f>+SUM(Distributivo_trabajo[[#This Row],[8vo A]:[Tercero de BGU A3]])</f>
        <v>0</v>
      </c>
      <c r="CH158" s="244"/>
      <c r="CI158" s="244"/>
      <c r="CJ158" s="244"/>
      <c r="CK15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58" s="246"/>
      <c r="CM158" s="246">
        <f>+SUM(Distributivo_trabajo[[#This Row],[Directivo]:[Total Periodos acompañamiento]])</f>
        <v>2</v>
      </c>
      <c r="CN158" s="250"/>
    </row>
    <row r="159" spans="1:92" x14ac:dyDescent="0.3">
      <c r="A159" s="239">
        <v>31</v>
      </c>
      <c r="B159" s="240" t="str">
        <f ca="1">IF(Distributivo_trabajo[[#This Row],[Nro.]]="","",VLOOKUP(Distributivo_trabajo[[#This Row],[Nro.]],'Nómina de personal'!$A:$C,3,0))</f>
        <v>LOLITA HORTENCIA PACHECO GUERRERO</v>
      </c>
      <c r="C159" s="240" t="str">
        <f ca="1">IF(Distributivo_trabajo[[#This Row],[Nro.]]="","",VLOOKUP(Distributivo_trabajo[[#This Row],[Nro.]],'Nómina de personal'!$A:$K,11,0))</f>
        <v>Nomb. Definitivo</v>
      </c>
      <c r="D159" s="240" t="str">
        <f ca="1">IF(Distributivo_trabajo[[#This Row],[Nro.]]="","",VLOOKUP(Distributivo_trabajo[[#This Row],[Nro.]],'Nómina de personal'!$A:$L,12,0))</f>
        <v>Docente</v>
      </c>
      <c r="E159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59" s="229" t="s">
        <v>342</v>
      </c>
      <c r="G159" s="241" t="s">
        <v>196</v>
      </c>
      <c r="H159" s="241"/>
      <c r="I159" s="230" t="s">
        <v>147</v>
      </c>
      <c r="J159" s="242"/>
      <c r="K159" s="242"/>
      <c r="L159" s="243"/>
      <c r="M159" s="243"/>
      <c r="N159" s="243"/>
      <c r="O159" s="243"/>
      <c r="P159" s="231"/>
      <c r="Q159" s="231"/>
      <c r="R159" s="231"/>
      <c r="S159" s="231"/>
      <c r="T159" s="231"/>
      <c r="U159" s="231"/>
      <c r="V159" s="231"/>
      <c r="W159" s="231"/>
      <c r="X159" s="231"/>
      <c r="Y159" s="231"/>
      <c r="Z159" s="231"/>
      <c r="AA159" s="231"/>
      <c r="AB159" s="231"/>
      <c r="AC159" s="231"/>
      <c r="AD159" s="231"/>
      <c r="AE159" s="231"/>
      <c r="AF159" s="231"/>
      <c r="AG159" s="231"/>
      <c r="AH159" s="231"/>
      <c r="AI159" s="231"/>
      <c r="AJ159" s="243"/>
      <c r="AK159" s="243"/>
      <c r="AL159" s="243"/>
      <c r="AM159" s="243"/>
      <c r="AN159" s="243"/>
      <c r="AO159" s="243"/>
      <c r="AP159" s="243">
        <v>2</v>
      </c>
      <c r="AQ159" s="243"/>
      <c r="AR159" s="243"/>
      <c r="AS159" s="243"/>
      <c r="AT159" s="244"/>
      <c r="AU159" s="244"/>
      <c r="AV159" s="244"/>
      <c r="AW159" s="244"/>
      <c r="AX159" s="245"/>
      <c r="AY159" s="244"/>
      <c r="AZ159" s="244"/>
      <c r="BA159" s="244"/>
      <c r="BB159" s="244"/>
      <c r="BC159" s="244"/>
      <c r="BD159" s="244"/>
      <c r="BE159" s="244"/>
      <c r="BF159" s="244"/>
      <c r="BG159" s="244"/>
      <c r="BH159" s="244"/>
      <c r="BI159" s="246">
        <f>+SUM(Distributivo_trabajo[[#This Row],[Grupo 3 años A]:[Tercero de BT IEME A]])</f>
        <v>2</v>
      </c>
      <c r="BJ159" s="247"/>
      <c r="BK159" s="247"/>
      <c r="BL159" s="247"/>
      <c r="BM159" s="247"/>
      <c r="BN159" s="247"/>
      <c r="BO159" s="247"/>
      <c r="BP159" s="247"/>
      <c r="BQ159" s="247"/>
      <c r="BR159" s="247"/>
      <c r="BS159" s="247"/>
      <c r="BT159" s="247"/>
      <c r="BU159" s="247"/>
      <c r="BV159" s="248"/>
      <c r="BW159" s="248"/>
      <c r="BX159" s="248"/>
      <c r="BY159" s="248"/>
      <c r="BZ159" s="249">
        <f>+SUM(Distributivo_trabajo[[#This Row],[Grupo 3 años A2]:[BTP]])</f>
        <v>0</v>
      </c>
      <c r="CA159" s="244"/>
      <c r="CB159" s="244"/>
      <c r="CC159" s="244"/>
      <c r="CD159" s="244"/>
      <c r="CE159" s="244"/>
      <c r="CF159" s="244"/>
      <c r="CG159" s="246">
        <f>+SUM(Distributivo_trabajo[[#This Row],[8vo A]:[Tercero de BGU A3]])</f>
        <v>0</v>
      </c>
      <c r="CH159" s="244"/>
      <c r="CI159" s="244"/>
      <c r="CJ159" s="244"/>
      <c r="CK15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59" s="246"/>
      <c r="CM159" s="246">
        <f>+SUM(Distributivo_trabajo[[#This Row],[Directivo]:[Total Periodos acompañamiento]])</f>
        <v>2</v>
      </c>
      <c r="CN159" s="250"/>
    </row>
    <row r="160" spans="1:92" x14ac:dyDescent="0.3">
      <c r="A160" s="239">
        <v>31</v>
      </c>
      <c r="B160" s="240" t="str">
        <f ca="1">IF(Distributivo_trabajo[[#This Row],[Nro.]]="","",VLOOKUP(Distributivo_trabajo[[#This Row],[Nro.]],'Nómina de personal'!$A:$C,3,0))</f>
        <v>LOLITA HORTENCIA PACHECO GUERRERO</v>
      </c>
      <c r="C160" s="240" t="str">
        <f ca="1">IF(Distributivo_trabajo[[#This Row],[Nro.]]="","",VLOOKUP(Distributivo_trabajo[[#This Row],[Nro.]],'Nómina de personal'!$A:$K,11,0))</f>
        <v>Nomb. Definitivo</v>
      </c>
      <c r="D160" s="240" t="str">
        <f ca="1">IF(Distributivo_trabajo[[#This Row],[Nro.]]="","",VLOOKUP(Distributivo_trabajo[[#This Row],[Nro.]],'Nómina de personal'!$A:$L,12,0))</f>
        <v>Docente</v>
      </c>
      <c r="E160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60" s="229" t="s">
        <v>342</v>
      </c>
      <c r="G160" s="241" t="s">
        <v>196</v>
      </c>
      <c r="H160" s="241"/>
      <c r="I160" s="230" t="s">
        <v>147</v>
      </c>
      <c r="J160" s="242"/>
      <c r="K160" s="242"/>
      <c r="L160" s="243"/>
      <c r="M160" s="243"/>
      <c r="N160" s="243"/>
      <c r="O160" s="243"/>
      <c r="P160" s="231"/>
      <c r="Q160" s="231"/>
      <c r="R160" s="231"/>
      <c r="S160" s="231"/>
      <c r="T160" s="231"/>
      <c r="U160" s="231"/>
      <c r="V160" s="231"/>
      <c r="W160" s="231"/>
      <c r="X160" s="231"/>
      <c r="Y160" s="231"/>
      <c r="Z160" s="231"/>
      <c r="AA160" s="231"/>
      <c r="AB160" s="231"/>
      <c r="AC160" s="231"/>
      <c r="AD160" s="231"/>
      <c r="AE160" s="231"/>
      <c r="AF160" s="231"/>
      <c r="AG160" s="231"/>
      <c r="AH160" s="231"/>
      <c r="AI160" s="231"/>
      <c r="AJ160" s="243"/>
      <c r="AK160" s="243"/>
      <c r="AL160" s="243"/>
      <c r="AM160" s="243"/>
      <c r="AN160" s="243"/>
      <c r="AO160" s="243"/>
      <c r="AP160" s="243"/>
      <c r="AQ160" s="243">
        <v>2</v>
      </c>
      <c r="AR160" s="243"/>
      <c r="AS160" s="243"/>
      <c r="AT160" s="244"/>
      <c r="AU160" s="244"/>
      <c r="AV160" s="244"/>
      <c r="AW160" s="244"/>
      <c r="AX160" s="245"/>
      <c r="AY160" s="244"/>
      <c r="AZ160" s="244"/>
      <c r="BA160" s="244"/>
      <c r="BB160" s="244"/>
      <c r="BC160" s="244"/>
      <c r="BD160" s="244"/>
      <c r="BE160" s="244"/>
      <c r="BF160" s="244"/>
      <c r="BG160" s="244"/>
      <c r="BH160" s="244"/>
      <c r="BI160" s="246">
        <f>+SUM(Distributivo_trabajo[[#This Row],[Grupo 3 años A]:[Tercero de BT IEME A]])</f>
        <v>2</v>
      </c>
      <c r="BJ160" s="247"/>
      <c r="BK160" s="247"/>
      <c r="BL160" s="247"/>
      <c r="BM160" s="247"/>
      <c r="BN160" s="247"/>
      <c r="BO160" s="247"/>
      <c r="BP160" s="247"/>
      <c r="BQ160" s="247"/>
      <c r="BR160" s="247"/>
      <c r="BS160" s="247"/>
      <c r="BT160" s="247"/>
      <c r="BU160" s="247"/>
      <c r="BV160" s="248"/>
      <c r="BW160" s="248"/>
      <c r="BX160" s="248"/>
      <c r="BY160" s="248"/>
      <c r="BZ160" s="249">
        <f>+SUM(Distributivo_trabajo[[#This Row],[Grupo 3 años A2]:[BTP]])</f>
        <v>0</v>
      </c>
      <c r="CA160" s="244"/>
      <c r="CB160" s="244"/>
      <c r="CC160" s="244"/>
      <c r="CD160" s="244"/>
      <c r="CE160" s="244"/>
      <c r="CF160" s="244"/>
      <c r="CG160" s="246">
        <f>+SUM(Distributivo_trabajo[[#This Row],[8vo A]:[Tercero de BGU A3]])</f>
        <v>0</v>
      </c>
      <c r="CH160" s="244"/>
      <c r="CI160" s="244"/>
      <c r="CJ160" s="244"/>
      <c r="CK16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60" s="246"/>
      <c r="CM160" s="246">
        <f>+SUM(Distributivo_trabajo[[#This Row],[Directivo]:[Total Periodos acompañamiento]])</f>
        <v>2</v>
      </c>
      <c r="CN160" s="250"/>
    </row>
    <row r="161" spans="1:92" x14ac:dyDescent="0.3">
      <c r="A161" s="239">
        <v>31</v>
      </c>
      <c r="B161" s="240" t="str">
        <f ca="1">IF(Distributivo_trabajo[[#This Row],[Nro.]]="","",VLOOKUP(Distributivo_trabajo[[#This Row],[Nro.]],'Nómina de personal'!$A:$C,3,0))</f>
        <v>LOLITA HORTENCIA PACHECO GUERRERO</v>
      </c>
      <c r="C161" s="240" t="str">
        <f ca="1">IF(Distributivo_trabajo[[#This Row],[Nro.]]="","",VLOOKUP(Distributivo_trabajo[[#This Row],[Nro.]],'Nómina de personal'!$A:$K,11,0))</f>
        <v>Nomb. Definitivo</v>
      </c>
      <c r="D161" s="240" t="str">
        <f ca="1">IF(Distributivo_trabajo[[#This Row],[Nro.]]="","",VLOOKUP(Distributivo_trabajo[[#This Row],[Nro.]],'Nómina de personal'!$A:$L,12,0))</f>
        <v>Docente</v>
      </c>
      <c r="E161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61" s="229" t="s">
        <v>342</v>
      </c>
      <c r="G161" s="241" t="s">
        <v>196</v>
      </c>
      <c r="H161" s="241"/>
      <c r="I161" s="230" t="s">
        <v>147</v>
      </c>
      <c r="J161" s="242"/>
      <c r="K161" s="242"/>
      <c r="L161" s="243"/>
      <c r="M161" s="243"/>
      <c r="N161" s="243"/>
      <c r="O161" s="243"/>
      <c r="P161" s="231"/>
      <c r="Q161" s="231"/>
      <c r="R161" s="231"/>
      <c r="S161" s="231"/>
      <c r="T161" s="231"/>
      <c r="U161" s="231"/>
      <c r="V161" s="231"/>
      <c r="W161" s="231"/>
      <c r="X161" s="231"/>
      <c r="Y161" s="231"/>
      <c r="Z161" s="231"/>
      <c r="AA161" s="231"/>
      <c r="AB161" s="231"/>
      <c r="AC161" s="231"/>
      <c r="AD161" s="231"/>
      <c r="AE161" s="231"/>
      <c r="AF161" s="231"/>
      <c r="AG161" s="231"/>
      <c r="AH161" s="231"/>
      <c r="AI161" s="231"/>
      <c r="AJ161" s="243"/>
      <c r="AK161" s="243"/>
      <c r="AL161" s="243"/>
      <c r="AM161" s="243"/>
      <c r="AN161" s="243"/>
      <c r="AO161" s="243"/>
      <c r="AP161" s="243"/>
      <c r="AQ161" s="243"/>
      <c r="AR161" s="243">
        <v>2</v>
      </c>
      <c r="AS161" s="243"/>
      <c r="AT161" s="244"/>
      <c r="AU161" s="244"/>
      <c r="AV161" s="244"/>
      <c r="AW161" s="244"/>
      <c r="AX161" s="245"/>
      <c r="AY161" s="244"/>
      <c r="AZ161" s="244"/>
      <c r="BA161" s="244"/>
      <c r="BB161" s="244"/>
      <c r="BC161" s="244"/>
      <c r="BD161" s="244"/>
      <c r="BE161" s="244"/>
      <c r="BF161" s="244"/>
      <c r="BG161" s="244"/>
      <c r="BH161" s="244"/>
      <c r="BI161" s="246">
        <f>+SUM(Distributivo_trabajo[[#This Row],[Grupo 3 años A]:[Tercero de BT IEME A]])</f>
        <v>2</v>
      </c>
      <c r="BJ161" s="247"/>
      <c r="BK161" s="247"/>
      <c r="BL161" s="247"/>
      <c r="BM161" s="247"/>
      <c r="BN161" s="247"/>
      <c r="BO161" s="247"/>
      <c r="BP161" s="247"/>
      <c r="BQ161" s="247"/>
      <c r="BR161" s="247"/>
      <c r="BS161" s="247"/>
      <c r="BT161" s="247"/>
      <c r="BU161" s="247"/>
      <c r="BV161" s="248"/>
      <c r="BW161" s="248"/>
      <c r="BX161" s="248"/>
      <c r="BY161" s="248"/>
      <c r="BZ161" s="249">
        <f>+SUM(Distributivo_trabajo[[#This Row],[Grupo 3 años A2]:[BTP]])</f>
        <v>0</v>
      </c>
      <c r="CA161" s="244"/>
      <c r="CB161" s="244"/>
      <c r="CC161" s="244"/>
      <c r="CD161" s="244"/>
      <c r="CE161" s="244"/>
      <c r="CF161" s="244"/>
      <c r="CG161" s="246">
        <f>+SUM(Distributivo_trabajo[[#This Row],[8vo A]:[Tercero de BGU A3]])</f>
        <v>0</v>
      </c>
      <c r="CH161" s="244"/>
      <c r="CI161" s="244"/>
      <c r="CJ161" s="244"/>
      <c r="CK16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61" s="246"/>
      <c r="CM161" s="246">
        <f>+SUM(Distributivo_trabajo[[#This Row],[Directivo]:[Total Periodos acompañamiento]])</f>
        <v>2</v>
      </c>
      <c r="CN161" s="250"/>
    </row>
    <row r="162" spans="1:92" x14ac:dyDescent="0.3">
      <c r="A162" s="239">
        <v>31</v>
      </c>
      <c r="B162" s="240" t="str">
        <f ca="1">IF(Distributivo_trabajo[[#This Row],[Nro.]]="","",VLOOKUP(Distributivo_trabajo[[#This Row],[Nro.]],'Nómina de personal'!$A:$C,3,0))</f>
        <v>LOLITA HORTENCIA PACHECO GUERRERO</v>
      </c>
      <c r="C162" s="240" t="str">
        <f ca="1">IF(Distributivo_trabajo[[#This Row],[Nro.]]="","",VLOOKUP(Distributivo_trabajo[[#This Row],[Nro.]],'Nómina de personal'!$A:$K,11,0))</f>
        <v>Nomb. Definitivo</v>
      </c>
      <c r="D162" s="240" t="str">
        <f ca="1">IF(Distributivo_trabajo[[#This Row],[Nro.]]="","",VLOOKUP(Distributivo_trabajo[[#This Row],[Nro.]],'Nómina de personal'!$A:$L,12,0))</f>
        <v>Docente</v>
      </c>
      <c r="E162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62" s="229" t="s">
        <v>342</v>
      </c>
      <c r="G162" s="241" t="s">
        <v>196</v>
      </c>
      <c r="H162" s="241"/>
      <c r="I162" s="230" t="s">
        <v>147</v>
      </c>
      <c r="J162" s="242"/>
      <c r="K162" s="242"/>
      <c r="L162" s="243"/>
      <c r="M162" s="243"/>
      <c r="N162" s="243"/>
      <c r="O162" s="243"/>
      <c r="P162" s="231"/>
      <c r="Q162" s="231"/>
      <c r="R162" s="231"/>
      <c r="S162" s="231"/>
      <c r="T162" s="231"/>
      <c r="U162" s="231"/>
      <c r="V162" s="231"/>
      <c r="W162" s="231"/>
      <c r="X162" s="231"/>
      <c r="Y162" s="231"/>
      <c r="Z162" s="231"/>
      <c r="AA162" s="231"/>
      <c r="AB162" s="231"/>
      <c r="AC162" s="231"/>
      <c r="AD162" s="231"/>
      <c r="AE162" s="231"/>
      <c r="AF162" s="231"/>
      <c r="AG162" s="231"/>
      <c r="AH162" s="231"/>
      <c r="AI162" s="231"/>
      <c r="AJ162" s="243"/>
      <c r="AK162" s="243"/>
      <c r="AL162" s="243"/>
      <c r="AM162" s="243"/>
      <c r="AN162" s="243"/>
      <c r="AO162" s="243"/>
      <c r="AP162" s="243"/>
      <c r="AQ162" s="243"/>
      <c r="AR162" s="243"/>
      <c r="AS162" s="243">
        <v>2</v>
      </c>
      <c r="AT162" s="244"/>
      <c r="AU162" s="244"/>
      <c r="AV162" s="244"/>
      <c r="AW162" s="244"/>
      <c r="AX162" s="245"/>
      <c r="AY162" s="244"/>
      <c r="AZ162" s="244"/>
      <c r="BA162" s="244"/>
      <c r="BB162" s="244"/>
      <c r="BC162" s="244"/>
      <c r="BD162" s="244"/>
      <c r="BE162" s="244"/>
      <c r="BF162" s="244"/>
      <c r="BG162" s="244"/>
      <c r="BH162" s="244"/>
      <c r="BI162" s="246">
        <f>+SUM(Distributivo_trabajo[[#This Row],[Grupo 3 años A]:[Tercero de BT IEME A]])</f>
        <v>2</v>
      </c>
      <c r="BJ162" s="247"/>
      <c r="BK162" s="247"/>
      <c r="BL162" s="247"/>
      <c r="BM162" s="247"/>
      <c r="BN162" s="247"/>
      <c r="BO162" s="247"/>
      <c r="BP162" s="247"/>
      <c r="BQ162" s="247"/>
      <c r="BR162" s="247"/>
      <c r="BS162" s="247"/>
      <c r="BT162" s="247"/>
      <c r="BU162" s="247"/>
      <c r="BV162" s="248"/>
      <c r="BW162" s="248"/>
      <c r="BX162" s="248"/>
      <c r="BY162" s="248"/>
      <c r="BZ162" s="249">
        <f>+SUM(Distributivo_trabajo[[#This Row],[Grupo 3 años A2]:[BTP]])</f>
        <v>0</v>
      </c>
      <c r="CA162" s="244"/>
      <c r="CB162" s="244"/>
      <c r="CC162" s="244"/>
      <c r="CD162" s="244"/>
      <c r="CE162" s="244"/>
      <c r="CF162" s="244"/>
      <c r="CG162" s="246">
        <f>+SUM(Distributivo_trabajo[[#This Row],[8vo A]:[Tercero de BGU A3]])</f>
        <v>0</v>
      </c>
      <c r="CH162" s="244"/>
      <c r="CI162" s="244"/>
      <c r="CJ162" s="244"/>
      <c r="CK16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62" s="246"/>
      <c r="CM162" s="246">
        <f>+SUM(Distributivo_trabajo[[#This Row],[Directivo]:[Total Periodos acompañamiento]])</f>
        <v>2</v>
      </c>
      <c r="CN162" s="250"/>
    </row>
    <row r="163" spans="1:92" x14ac:dyDescent="0.3">
      <c r="A163" s="239">
        <v>31</v>
      </c>
      <c r="B163" s="240" t="str">
        <f ca="1">IF(Distributivo_trabajo[[#This Row],[Nro.]]="","",VLOOKUP(Distributivo_trabajo[[#This Row],[Nro.]],'Nómina de personal'!$A:$C,3,0))</f>
        <v>LOLITA HORTENCIA PACHECO GUERRERO</v>
      </c>
      <c r="C163" s="240" t="str">
        <f ca="1">IF(Distributivo_trabajo[[#This Row],[Nro.]]="","",VLOOKUP(Distributivo_trabajo[[#This Row],[Nro.]],'Nómina de personal'!$A:$K,11,0))</f>
        <v>Nomb. Definitivo</v>
      </c>
      <c r="D163" s="240" t="str">
        <f ca="1">IF(Distributivo_trabajo[[#This Row],[Nro.]]="","",VLOOKUP(Distributivo_trabajo[[#This Row],[Nro.]],'Nómina de personal'!$A:$L,12,0))</f>
        <v>Docente</v>
      </c>
      <c r="E163" s="240" t="str">
        <f ca="1">IF(Distributivo_trabajo[[#This Row],[Nro.]]="","",VLOOKUP(Distributivo_trabajo[[#This Row],[Nro.]],'Nómina de personal'!$A:$G,7,0))</f>
        <v>NOMBRAMIENTO DEFINITIVO DESDE 2012 DOCENTE EDUCACIÓN GENERAL BÁSICA</v>
      </c>
      <c r="F163" s="229" t="s">
        <v>342</v>
      </c>
      <c r="G163" s="241" t="s">
        <v>196</v>
      </c>
      <c r="H163" s="241"/>
      <c r="I163" s="230" t="s">
        <v>147</v>
      </c>
      <c r="J163" s="242"/>
      <c r="K163" s="242"/>
      <c r="L163" s="243"/>
      <c r="M163" s="243"/>
      <c r="N163" s="243"/>
      <c r="O163" s="243"/>
      <c r="P163" s="231"/>
      <c r="Q163" s="231"/>
      <c r="R163" s="231"/>
      <c r="S163" s="231"/>
      <c r="T163" s="231"/>
      <c r="U163" s="231"/>
      <c r="V163" s="231"/>
      <c r="W163" s="231"/>
      <c r="X163" s="231"/>
      <c r="Y163" s="231"/>
      <c r="Z163" s="231"/>
      <c r="AA163" s="231"/>
      <c r="AB163" s="231"/>
      <c r="AC163" s="231"/>
      <c r="AD163" s="231"/>
      <c r="AE163" s="231"/>
      <c r="AF163" s="231"/>
      <c r="AG163" s="231"/>
      <c r="AH163" s="231"/>
      <c r="AI163" s="231"/>
      <c r="AJ163" s="243"/>
      <c r="AK163" s="243"/>
      <c r="AL163" s="243"/>
      <c r="AM163" s="243"/>
      <c r="AN163" s="243"/>
      <c r="AO163" s="243"/>
      <c r="AP163" s="243"/>
      <c r="AQ163" s="243"/>
      <c r="AR163" s="243"/>
      <c r="AS163" s="243"/>
      <c r="AT163" s="244"/>
      <c r="AU163" s="244"/>
      <c r="AV163" s="244"/>
      <c r="AW163" s="244"/>
      <c r="AX163" s="245">
        <v>2</v>
      </c>
      <c r="AY163" s="244"/>
      <c r="AZ163" s="244"/>
      <c r="BA163" s="244"/>
      <c r="BB163" s="244"/>
      <c r="BC163" s="244"/>
      <c r="BD163" s="244"/>
      <c r="BE163" s="244"/>
      <c r="BF163" s="244"/>
      <c r="BG163" s="244"/>
      <c r="BH163" s="244"/>
      <c r="BI163" s="246">
        <f>+SUM(Distributivo_trabajo[[#This Row],[Grupo 3 años A]:[Tercero de BT IEME A]])</f>
        <v>2</v>
      </c>
      <c r="BJ163" s="247"/>
      <c r="BK163" s="247"/>
      <c r="BL163" s="247"/>
      <c r="BM163" s="247"/>
      <c r="BN163" s="247"/>
      <c r="BO163" s="247"/>
      <c r="BP163" s="247"/>
      <c r="BQ163" s="247"/>
      <c r="BR163" s="247"/>
      <c r="BS163" s="247"/>
      <c r="BT163" s="247"/>
      <c r="BU163" s="247"/>
      <c r="BV163" s="248"/>
      <c r="BW163" s="248"/>
      <c r="BX163" s="248"/>
      <c r="BY163" s="248"/>
      <c r="BZ163" s="249">
        <f>+SUM(Distributivo_trabajo[[#This Row],[Grupo 3 años A2]:[BTP]])</f>
        <v>0</v>
      </c>
      <c r="CA163" s="244"/>
      <c r="CB163" s="244"/>
      <c r="CC163" s="244"/>
      <c r="CD163" s="244"/>
      <c r="CE163" s="244"/>
      <c r="CF163" s="244"/>
      <c r="CG163" s="246">
        <f>+SUM(Distributivo_trabajo[[#This Row],[8vo A]:[Tercero de BGU A3]])</f>
        <v>0</v>
      </c>
      <c r="CH163" s="244"/>
      <c r="CI163" s="244"/>
      <c r="CJ163" s="244"/>
      <c r="CK16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63" s="246"/>
      <c r="CM163" s="246">
        <f>+SUM(Distributivo_trabajo[[#This Row],[Directivo]:[Total Periodos acompañamiento]])</f>
        <v>2</v>
      </c>
      <c r="CN163" s="250"/>
    </row>
    <row r="164" spans="1:92" x14ac:dyDescent="0.3">
      <c r="A164" s="227">
        <v>31</v>
      </c>
      <c r="B164" s="228" t="str">
        <f ca="1">IF(Distributivo_trabajo[[#This Row],[Nro.]]="","",VLOOKUP(Distributivo_trabajo[[#This Row],[Nro.]],'Nómina de personal'!$A:$C,3,0))</f>
        <v>LOLITA HORTENCIA PACHECO GUERRERO</v>
      </c>
      <c r="C164" s="228" t="str">
        <f ca="1">IF(Distributivo_trabajo[[#This Row],[Nro.]]="","",VLOOKUP(Distributivo_trabajo[[#This Row],[Nro.]],'Nómina de personal'!$A:$K,11,0))</f>
        <v>Nomb. Definitivo</v>
      </c>
      <c r="D164" s="228" t="str">
        <f ca="1">IF(Distributivo_trabajo[[#This Row],[Nro.]]="","",VLOOKUP(Distributivo_trabajo[[#This Row],[Nro.]],'Nómina de personal'!$A:$L,12,0))</f>
        <v>Docente</v>
      </c>
      <c r="E164" s="228" t="str">
        <f ca="1">IF(Distributivo_trabajo[[#This Row],[Nro.]]="","",VLOOKUP(Distributivo_trabajo[[#This Row],[Nro.]],'Nómina de personal'!$A:$G,7,0))</f>
        <v>NOMBRAMIENTO DEFINITIVO DESDE 2012 DOCENTE EDUCACIÓN GENERAL BÁSICA</v>
      </c>
      <c r="F164" s="229" t="s">
        <v>342</v>
      </c>
      <c r="G164" s="241" t="s">
        <v>196</v>
      </c>
      <c r="H164" s="229"/>
      <c r="I164" s="230" t="s">
        <v>846</v>
      </c>
      <c r="J164" s="230"/>
      <c r="K164" s="230"/>
      <c r="L164" s="231"/>
      <c r="M164" s="231"/>
      <c r="N164" s="231"/>
      <c r="O164" s="231"/>
      <c r="P164" s="231"/>
      <c r="Q164" s="231"/>
      <c r="R164" s="231"/>
      <c r="S164" s="231"/>
      <c r="T164" s="231"/>
      <c r="U164" s="231"/>
      <c r="V164" s="231"/>
      <c r="W164" s="231"/>
      <c r="X164" s="231"/>
      <c r="Y164" s="231"/>
      <c r="Z164" s="231"/>
      <c r="AA164" s="231"/>
      <c r="AB164" s="231"/>
      <c r="AC164" s="231"/>
      <c r="AD164" s="231"/>
      <c r="AE164" s="231"/>
      <c r="AF164" s="231"/>
      <c r="AG164" s="231"/>
      <c r="AH164" s="231"/>
      <c r="AI164" s="231"/>
      <c r="AJ164" s="231"/>
      <c r="AK164" s="231"/>
      <c r="AL164" s="231"/>
      <c r="AM164" s="231"/>
      <c r="AN164" s="231"/>
      <c r="AO164" s="231"/>
      <c r="AP164" s="231"/>
      <c r="AQ164" s="231"/>
      <c r="AR164" s="231"/>
      <c r="AS164" s="231"/>
      <c r="AT164" s="232"/>
      <c r="AU164" s="232"/>
      <c r="AV164" s="232"/>
      <c r="AW164" s="232"/>
      <c r="AX164" s="233">
        <v>1</v>
      </c>
      <c r="AY164" s="232"/>
      <c r="AZ164" s="232"/>
      <c r="BA164" s="232"/>
      <c r="BB164" s="232"/>
      <c r="BC164" s="232"/>
      <c r="BD164" s="232"/>
      <c r="BE164" s="232"/>
      <c r="BF164" s="232"/>
      <c r="BG164" s="232"/>
      <c r="BH164" s="232"/>
      <c r="BI164" s="234">
        <f>+SUM(Distributivo_trabajo[[#This Row],[Grupo 3 años A]:[Tercero de BT IEME A]])</f>
        <v>1</v>
      </c>
      <c r="BJ164" s="235"/>
      <c r="BK164" s="235"/>
      <c r="BL164" s="235"/>
      <c r="BM164" s="235"/>
      <c r="BN164" s="235"/>
      <c r="BO164" s="235"/>
      <c r="BP164" s="235"/>
      <c r="BQ164" s="235"/>
      <c r="BR164" s="235"/>
      <c r="BS164" s="235"/>
      <c r="BT164" s="235"/>
      <c r="BU164" s="235"/>
      <c r="BV164" s="236"/>
      <c r="BW164" s="236"/>
      <c r="BX164" s="236"/>
      <c r="BY164" s="236"/>
      <c r="BZ164" s="237">
        <f>+SUM(Distributivo_trabajo[[#This Row],[Grupo 3 años A2]:[BTP]])</f>
        <v>0</v>
      </c>
      <c r="CA164" s="232"/>
      <c r="CB164" s="232"/>
      <c r="CC164" s="232"/>
      <c r="CD164" s="232"/>
      <c r="CE164" s="232"/>
      <c r="CF164" s="232"/>
      <c r="CG164" s="234">
        <f>+SUM(Distributivo_trabajo[[#This Row],[8vo A]:[Tercero de BGU A3]])</f>
        <v>0</v>
      </c>
      <c r="CH164" s="232"/>
      <c r="CI164" s="232"/>
      <c r="CJ164" s="232"/>
      <c r="CK16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64" s="234"/>
      <c r="CM164" s="234">
        <f>+SUM(Distributivo_trabajo[[#This Row],[Directivo]:[Total Periodos acompañamiento]])</f>
        <v>1</v>
      </c>
      <c r="CN164" s="238"/>
    </row>
    <row r="165" spans="1:92" x14ac:dyDescent="0.3">
      <c r="A165" s="227">
        <v>31</v>
      </c>
      <c r="B165" s="228" t="str">
        <f ca="1">IF(Distributivo_trabajo[[#This Row],[Nro.]]="","",VLOOKUP(Distributivo_trabajo[[#This Row],[Nro.]],'Nómina de personal'!$A:$C,3,0))</f>
        <v>LOLITA HORTENCIA PACHECO GUERRERO</v>
      </c>
      <c r="C165" s="228" t="str">
        <f ca="1">IF(Distributivo_trabajo[[#This Row],[Nro.]]="","",VLOOKUP(Distributivo_trabajo[[#This Row],[Nro.]],'Nómina de personal'!$A:$K,11,0))</f>
        <v>Nomb. Definitivo</v>
      </c>
      <c r="D165" s="228" t="str">
        <f ca="1">IF(Distributivo_trabajo[[#This Row],[Nro.]]="","",VLOOKUP(Distributivo_trabajo[[#This Row],[Nro.]],'Nómina de personal'!$A:$L,12,0))</f>
        <v>Docente</v>
      </c>
      <c r="E165" s="228" t="str">
        <f ca="1">IF(Distributivo_trabajo[[#This Row],[Nro.]]="","",VLOOKUP(Distributivo_trabajo[[#This Row],[Nro.]],'Nómina de personal'!$A:$G,7,0))</f>
        <v>NOMBRAMIENTO DEFINITIVO DESDE 2012 DOCENTE EDUCACIÓN GENERAL BÁSICA</v>
      </c>
      <c r="F165" s="229" t="s">
        <v>342</v>
      </c>
      <c r="G165" s="241" t="s">
        <v>196</v>
      </c>
      <c r="H165" s="229"/>
      <c r="I165" s="230" t="s">
        <v>844</v>
      </c>
      <c r="J165" s="230"/>
      <c r="K165" s="230"/>
      <c r="L165" s="231"/>
      <c r="M165" s="231"/>
      <c r="N165" s="231"/>
      <c r="O165" s="231"/>
      <c r="P165" s="231"/>
      <c r="Q165" s="231"/>
      <c r="R165" s="231"/>
      <c r="S165" s="231"/>
      <c r="T165" s="231"/>
      <c r="U165" s="231"/>
      <c r="V165" s="231"/>
      <c r="W165" s="231"/>
      <c r="X165" s="231"/>
      <c r="Y165" s="231"/>
      <c r="Z165" s="231"/>
      <c r="AA165" s="231"/>
      <c r="AB165" s="231"/>
      <c r="AC165" s="231"/>
      <c r="AD165" s="231"/>
      <c r="AE165" s="231"/>
      <c r="AF165" s="231"/>
      <c r="AG165" s="231"/>
      <c r="AH165" s="231"/>
      <c r="AI165" s="231"/>
      <c r="AJ165" s="231"/>
      <c r="AK165" s="231"/>
      <c r="AL165" s="231"/>
      <c r="AM165" s="231"/>
      <c r="AN165" s="231"/>
      <c r="AO165" s="231"/>
      <c r="AP165" s="231"/>
      <c r="AQ165" s="231"/>
      <c r="AR165" s="231"/>
      <c r="AS165" s="231"/>
      <c r="AT165" s="232"/>
      <c r="AU165" s="232"/>
      <c r="AV165" s="232"/>
      <c r="AW165" s="232"/>
      <c r="AX165" s="233">
        <v>1</v>
      </c>
      <c r="AY165" s="232"/>
      <c r="AZ165" s="232"/>
      <c r="BA165" s="232"/>
      <c r="BB165" s="232"/>
      <c r="BC165" s="232"/>
      <c r="BD165" s="232"/>
      <c r="BE165" s="232"/>
      <c r="BF165" s="232"/>
      <c r="BG165" s="232"/>
      <c r="BH165" s="232"/>
      <c r="BI165" s="234">
        <f>+SUM(Distributivo_trabajo[[#This Row],[Grupo 3 años A]:[Tercero de BT IEME A]])</f>
        <v>1</v>
      </c>
      <c r="BJ165" s="235"/>
      <c r="BK165" s="235"/>
      <c r="BL165" s="235"/>
      <c r="BM165" s="235"/>
      <c r="BN165" s="235"/>
      <c r="BO165" s="235"/>
      <c r="BP165" s="235"/>
      <c r="BQ165" s="235"/>
      <c r="BR165" s="235"/>
      <c r="BS165" s="235"/>
      <c r="BT165" s="235"/>
      <c r="BU165" s="235"/>
      <c r="BV165" s="236"/>
      <c r="BW165" s="236"/>
      <c r="BX165" s="236"/>
      <c r="BY165" s="236"/>
      <c r="BZ165" s="237">
        <f>+SUM(Distributivo_trabajo[[#This Row],[Grupo 3 años A2]:[BTP]])</f>
        <v>0</v>
      </c>
      <c r="CA165" s="232"/>
      <c r="CB165" s="232"/>
      <c r="CC165" s="232"/>
      <c r="CD165" s="232"/>
      <c r="CE165" s="232"/>
      <c r="CF165" s="232"/>
      <c r="CG165" s="234">
        <f>+SUM(Distributivo_trabajo[[#This Row],[8vo A]:[Tercero de BGU A3]])</f>
        <v>0</v>
      </c>
      <c r="CH165" s="232"/>
      <c r="CI165" s="232"/>
      <c r="CJ165" s="232"/>
      <c r="CK16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65" s="234"/>
      <c r="CM165" s="234">
        <f>+SUM(Distributivo_trabajo[[#This Row],[Directivo]:[Total Periodos acompañamiento]])</f>
        <v>1</v>
      </c>
      <c r="CN165" s="238"/>
    </row>
    <row r="166" spans="1:92" x14ac:dyDescent="0.3">
      <c r="A166" s="227">
        <v>15</v>
      </c>
      <c r="B166" s="228" t="str">
        <f ca="1">IF(Distributivo_trabajo[[#This Row],[Nro.]]="","",VLOOKUP(Distributivo_trabajo[[#This Row],[Nro.]],'Nómina de personal'!$A:$C,3,0))</f>
        <v xml:space="preserve">EDWIN ROLANDO ALMACHI QUINATOA </v>
      </c>
      <c r="C166" s="228" t="str">
        <f ca="1">IF(Distributivo_trabajo[[#This Row],[Nro.]]="","",VLOOKUP(Distributivo_trabajo[[#This Row],[Nro.]],'Nómina de personal'!$A:$K,11,0))</f>
        <v>Nomb. Definitivo</v>
      </c>
      <c r="D166" s="228" t="str">
        <f ca="1">IF(Distributivo_trabajo[[#This Row],[Nro.]]="","",VLOOKUP(Distributivo_trabajo[[#This Row],[Nro.]],'Nómina de personal'!$A:$L,12,0))</f>
        <v>Docente</v>
      </c>
      <c r="E166" s="228" t="str">
        <f ca="1">IF(Distributivo_trabajo[[#This Row],[Nro.]]="","",VLOOKUP(Distributivo_trabajo[[#This Row],[Nro.]],'Nómina de personal'!$A:$G,7,0))</f>
        <v>GANADOR DE QSM 1 DOCENTE QUÍMICA BGU</v>
      </c>
      <c r="F166" s="229" t="s">
        <v>599</v>
      </c>
      <c r="G166" s="229" t="s">
        <v>198</v>
      </c>
      <c r="H166" s="229"/>
      <c r="I166" s="230" t="s">
        <v>184</v>
      </c>
      <c r="J166" s="230"/>
      <c r="K166" s="230"/>
      <c r="L166" s="231"/>
      <c r="M166" s="231"/>
      <c r="N166" s="231"/>
      <c r="O166" s="231"/>
      <c r="P166" s="231"/>
      <c r="Q166" s="231"/>
      <c r="R166" s="231"/>
      <c r="S166" s="231"/>
      <c r="T166" s="231"/>
      <c r="U166" s="231"/>
      <c r="V166" s="231"/>
      <c r="W166" s="231"/>
      <c r="X166" s="231"/>
      <c r="Y166" s="231"/>
      <c r="Z166" s="231"/>
      <c r="AA166" s="231"/>
      <c r="AB166" s="231"/>
      <c r="AC166" s="231"/>
      <c r="AD166" s="231"/>
      <c r="AE166" s="231"/>
      <c r="AF166" s="231"/>
      <c r="AG166" s="231"/>
      <c r="AH166" s="231"/>
      <c r="AI166" s="231"/>
      <c r="AJ166" s="231"/>
      <c r="AK166" s="231"/>
      <c r="AL166" s="231"/>
      <c r="AM166" s="231"/>
      <c r="AN166" s="231"/>
      <c r="AO166" s="231"/>
      <c r="AP166" s="231"/>
      <c r="AQ166" s="231"/>
      <c r="AR166" s="231"/>
      <c r="AS166" s="231"/>
      <c r="AT166" s="232"/>
      <c r="AU166" s="232"/>
      <c r="AV166" s="232"/>
      <c r="AW166" s="232"/>
      <c r="AX166" s="233"/>
      <c r="AY166" s="232"/>
      <c r="AZ166" s="232"/>
      <c r="BA166" s="232">
        <v>2</v>
      </c>
      <c r="BB166" s="232"/>
      <c r="BC166" s="232"/>
      <c r="BD166" s="232"/>
      <c r="BE166" s="232"/>
      <c r="BF166" s="232"/>
      <c r="BG166" s="232"/>
      <c r="BH166" s="232"/>
      <c r="BI166" s="234">
        <f>+SUM(Distributivo_trabajo[[#This Row],[Grupo 3 años A]:[Tercero de BT IEME A]])</f>
        <v>2</v>
      </c>
      <c r="BJ166" s="235"/>
      <c r="BK166" s="235"/>
      <c r="BL166" s="235"/>
      <c r="BM166" s="235"/>
      <c r="BN166" s="235"/>
      <c r="BO166" s="235"/>
      <c r="BP166" s="235"/>
      <c r="BQ166" s="235"/>
      <c r="BR166" s="235"/>
      <c r="BS166" s="235"/>
      <c r="BT166" s="235"/>
      <c r="BU166" s="235"/>
      <c r="BV166" s="236"/>
      <c r="BW166" s="236"/>
      <c r="BX166" s="236"/>
      <c r="BY166" s="236"/>
      <c r="BZ166" s="237">
        <f>+SUM(Distributivo_trabajo[[#This Row],[Grupo 3 años A2]:[BTP]])</f>
        <v>0</v>
      </c>
      <c r="CA166" s="232"/>
      <c r="CB166" s="232"/>
      <c r="CC166" s="232"/>
      <c r="CD166" s="232"/>
      <c r="CE166" s="232"/>
      <c r="CF166" s="232"/>
      <c r="CG166" s="234">
        <f>+SUM(Distributivo_trabajo[[#This Row],[8vo A]:[Tercero de BGU A3]])</f>
        <v>0</v>
      </c>
      <c r="CH166" s="232"/>
      <c r="CI166" s="232"/>
      <c r="CJ166" s="232"/>
      <c r="CK16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66" s="234">
        <v>5</v>
      </c>
      <c r="CM166" s="234">
        <f>+SUM(Distributivo_trabajo[[#This Row],[Directivo]:[Total Periodos acompañamiento]])</f>
        <v>7</v>
      </c>
      <c r="CN166" s="238" t="s">
        <v>1372</v>
      </c>
    </row>
    <row r="167" spans="1:92" x14ac:dyDescent="0.3">
      <c r="A167" s="227">
        <v>15</v>
      </c>
      <c r="B167" s="228" t="str">
        <f ca="1">IF(Distributivo_trabajo[[#This Row],[Nro.]]="","",VLOOKUP(Distributivo_trabajo[[#This Row],[Nro.]],'Nómina de personal'!$A:$C,3,0))</f>
        <v xml:space="preserve">EDWIN ROLANDO ALMACHI QUINATOA </v>
      </c>
      <c r="C167" s="228" t="str">
        <f ca="1">IF(Distributivo_trabajo[[#This Row],[Nro.]]="","",VLOOKUP(Distributivo_trabajo[[#This Row],[Nro.]],'Nómina de personal'!$A:$K,11,0))</f>
        <v>Nomb. Definitivo</v>
      </c>
      <c r="D167" s="228" t="str">
        <f ca="1">IF(Distributivo_trabajo[[#This Row],[Nro.]]="","",VLOOKUP(Distributivo_trabajo[[#This Row],[Nro.]],'Nómina de personal'!$A:$L,12,0))</f>
        <v>Docente</v>
      </c>
      <c r="E167" s="228" t="str">
        <f ca="1">IF(Distributivo_trabajo[[#This Row],[Nro.]]="","",VLOOKUP(Distributivo_trabajo[[#This Row],[Nro.]],'Nómina de personal'!$A:$G,7,0))</f>
        <v>GANADOR DE QSM 1 DOCENTE QUÍMICA BGU</v>
      </c>
      <c r="F167" s="229" t="s">
        <v>599</v>
      </c>
      <c r="G167" s="229" t="s">
        <v>198</v>
      </c>
      <c r="H167" s="229"/>
      <c r="I167" s="230" t="s">
        <v>159</v>
      </c>
      <c r="J167" s="230"/>
      <c r="K167" s="230"/>
      <c r="L167" s="231"/>
      <c r="M167" s="231"/>
      <c r="N167" s="231"/>
      <c r="O167" s="231"/>
      <c r="P167" s="231"/>
      <c r="Q167" s="231"/>
      <c r="R167" s="231"/>
      <c r="S167" s="231"/>
      <c r="T167" s="231"/>
      <c r="U167" s="231"/>
      <c r="V167" s="231"/>
      <c r="W167" s="231"/>
      <c r="X167" s="231"/>
      <c r="Y167" s="231"/>
      <c r="Z167" s="231"/>
      <c r="AA167" s="231"/>
      <c r="AB167" s="231"/>
      <c r="AC167" s="231"/>
      <c r="AD167" s="231"/>
      <c r="AE167" s="231"/>
      <c r="AF167" s="231"/>
      <c r="AG167" s="231"/>
      <c r="AH167" s="231"/>
      <c r="AI167" s="231"/>
      <c r="AJ167" s="231"/>
      <c r="AK167" s="231"/>
      <c r="AL167" s="231"/>
      <c r="AM167" s="231"/>
      <c r="AN167" s="231"/>
      <c r="AO167" s="231"/>
      <c r="AP167" s="231"/>
      <c r="AQ167" s="231"/>
      <c r="AR167" s="231"/>
      <c r="AS167" s="231"/>
      <c r="AT167" s="232"/>
      <c r="AU167" s="232"/>
      <c r="AV167" s="232"/>
      <c r="AW167" s="232"/>
      <c r="AX167" s="233"/>
      <c r="AY167" s="232">
        <v>3</v>
      </c>
      <c r="AZ167" s="232"/>
      <c r="BA167" s="232"/>
      <c r="BB167" s="232"/>
      <c r="BC167" s="232"/>
      <c r="BD167" s="232"/>
      <c r="BE167" s="232"/>
      <c r="BF167" s="232"/>
      <c r="BG167" s="232"/>
      <c r="BH167" s="232"/>
      <c r="BI167" s="234">
        <f>+SUM(Distributivo_trabajo[[#This Row],[Grupo 3 años A]:[Tercero de BT IEME A]])</f>
        <v>3</v>
      </c>
      <c r="BJ167" s="235"/>
      <c r="BK167" s="235"/>
      <c r="BL167" s="235"/>
      <c r="BM167" s="235"/>
      <c r="BN167" s="235"/>
      <c r="BO167" s="235"/>
      <c r="BP167" s="235"/>
      <c r="BQ167" s="235"/>
      <c r="BR167" s="235"/>
      <c r="BS167" s="235"/>
      <c r="BT167" s="235"/>
      <c r="BU167" s="235"/>
      <c r="BV167" s="236"/>
      <c r="BW167" s="236"/>
      <c r="BX167" s="236"/>
      <c r="BY167" s="236"/>
      <c r="BZ167" s="237">
        <f>+SUM(Distributivo_trabajo[[#This Row],[Grupo 3 años A2]:[BTP]])</f>
        <v>0</v>
      </c>
      <c r="CA167" s="232"/>
      <c r="CB167" s="232"/>
      <c r="CC167" s="232"/>
      <c r="CD167" s="232"/>
      <c r="CE167" s="232"/>
      <c r="CF167" s="232"/>
      <c r="CG167" s="234">
        <f>+SUM(Distributivo_trabajo[[#This Row],[8vo A]:[Tercero de BGU A3]])</f>
        <v>0</v>
      </c>
      <c r="CH167" s="232"/>
      <c r="CI167" s="232"/>
      <c r="CJ167" s="232"/>
      <c r="CK16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67" s="234"/>
      <c r="CM167" s="234">
        <f>+SUM(Distributivo_trabajo[[#This Row],[Directivo]:[Total Periodos acompañamiento]])</f>
        <v>3</v>
      </c>
      <c r="CN167" s="238"/>
    </row>
    <row r="168" spans="1:92" x14ac:dyDescent="0.3">
      <c r="A168" s="227">
        <v>15</v>
      </c>
      <c r="B168" s="228" t="str">
        <f ca="1">IF(Distributivo_trabajo[[#This Row],[Nro.]]="","",VLOOKUP(Distributivo_trabajo[[#This Row],[Nro.]],'Nómina de personal'!$A:$C,3,0))</f>
        <v xml:space="preserve">EDWIN ROLANDO ALMACHI QUINATOA </v>
      </c>
      <c r="C168" s="228" t="str">
        <f ca="1">IF(Distributivo_trabajo[[#This Row],[Nro.]]="","",VLOOKUP(Distributivo_trabajo[[#This Row],[Nro.]],'Nómina de personal'!$A:$K,11,0))</f>
        <v>Nomb. Definitivo</v>
      </c>
      <c r="D168" s="228" t="str">
        <f ca="1">IF(Distributivo_trabajo[[#This Row],[Nro.]]="","",VLOOKUP(Distributivo_trabajo[[#This Row],[Nro.]],'Nómina de personal'!$A:$L,12,0))</f>
        <v>Docente</v>
      </c>
      <c r="E168" s="228" t="str">
        <f ca="1">IF(Distributivo_trabajo[[#This Row],[Nro.]]="","",VLOOKUP(Distributivo_trabajo[[#This Row],[Nro.]],'Nómina de personal'!$A:$G,7,0))</f>
        <v>GANADOR DE QSM 1 DOCENTE QUÍMICA BGU</v>
      </c>
      <c r="F168" s="229" t="s">
        <v>599</v>
      </c>
      <c r="G168" s="229" t="s">
        <v>198</v>
      </c>
      <c r="H168" s="229"/>
      <c r="I168" s="230" t="s">
        <v>159</v>
      </c>
      <c r="J168" s="242"/>
      <c r="K168" s="242"/>
      <c r="L168" s="243"/>
      <c r="M168" s="243"/>
      <c r="N168" s="243"/>
      <c r="O168" s="243"/>
      <c r="P168" s="231"/>
      <c r="Q168" s="231"/>
      <c r="R168" s="231"/>
      <c r="S168" s="231"/>
      <c r="T168" s="231"/>
      <c r="U168" s="231"/>
      <c r="V168" s="231"/>
      <c r="W168" s="231"/>
      <c r="X168" s="231"/>
      <c r="Y168" s="231"/>
      <c r="Z168" s="231"/>
      <c r="AA168" s="231"/>
      <c r="AB168" s="231"/>
      <c r="AC168" s="231"/>
      <c r="AD168" s="231"/>
      <c r="AE168" s="231"/>
      <c r="AF168" s="231"/>
      <c r="AG168" s="231"/>
      <c r="AH168" s="231"/>
      <c r="AI168" s="231"/>
      <c r="AJ168" s="243"/>
      <c r="AK168" s="243"/>
      <c r="AL168" s="243"/>
      <c r="AM168" s="243"/>
      <c r="AN168" s="243"/>
      <c r="AO168" s="243"/>
      <c r="AP168" s="243"/>
      <c r="AQ168" s="243"/>
      <c r="AR168" s="243"/>
      <c r="AS168" s="243"/>
      <c r="AT168" s="244"/>
      <c r="AU168" s="244"/>
      <c r="AV168" s="244"/>
      <c r="AW168" s="244"/>
      <c r="AX168" s="245"/>
      <c r="AY168" s="244"/>
      <c r="AZ168" s="244">
        <v>3</v>
      </c>
      <c r="BA168" s="244"/>
      <c r="BB168" s="244"/>
      <c r="BC168" s="244"/>
      <c r="BD168" s="244"/>
      <c r="BE168" s="244"/>
      <c r="BF168" s="244"/>
      <c r="BG168" s="244"/>
      <c r="BH168" s="244"/>
      <c r="BI168" s="246">
        <f>+SUM(Distributivo_trabajo[[#This Row],[Grupo 3 años A]:[Tercero de BT IEME A]])</f>
        <v>3</v>
      </c>
      <c r="BJ168" s="247"/>
      <c r="BK168" s="247"/>
      <c r="BL168" s="247"/>
      <c r="BM168" s="247"/>
      <c r="BN168" s="247"/>
      <c r="BO168" s="247"/>
      <c r="BP168" s="247"/>
      <c r="BQ168" s="247"/>
      <c r="BR168" s="247"/>
      <c r="BS168" s="247"/>
      <c r="BT168" s="247"/>
      <c r="BU168" s="247"/>
      <c r="BV168" s="248"/>
      <c r="BW168" s="248"/>
      <c r="BX168" s="248"/>
      <c r="BY168" s="248"/>
      <c r="BZ168" s="249">
        <f>+SUM(Distributivo_trabajo[[#This Row],[Grupo 3 años A2]:[BTP]])</f>
        <v>0</v>
      </c>
      <c r="CA168" s="244"/>
      <c r="CB168" s="244"/>
      <c r="CC168" s="244"/>
      <c r="CD168" s="244"/>
      <c r="CE168" s="244"/>
      <c r="CF168" s="244"/>
      <c r="CG168" s="246">
        <f>+SUM(Distributivo_trabajo[[#This Row],[8vo A]:[Tercero de BGU A3]])</f>
        <v>0</v>
      </c>
      <c r="CH168" s="244"/>
      <c r="CI168" s="244"/>
      <c r="CJ168" s="244"/>
      <c r="CK16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68" s="246"/>
      <c r="CM168" s="246">
        <f>+SUM(Distributivo_trabajo[[#This Row],[Directivo]:[Total Periodos acompañamiento]])</f>
        <v>3</v>
      </c>
      <c r="CN168" s="250"/>
    </row>
    <row r="169" spans="1:92" x14ac:dyDescent="0.3">
      <c r="A169" s="227">
        <v>15</v>
      </c>
      <c r="B169" s="228" t="str">
        <f ca="1">IF(Distributivo_trabajo[[#This Row],[Nro.]]="","",VLOOKUP(Distributivo_trabajo[[#This Row],[Nro.]],'Nómina de personal'!$A:$C,3,0))</f>
        <v xml:space="preserve">EDWIN ROLANDO ALMACHI QUINATOA </v>
      </c>
      <c r="C169" s="228" t="str">
        <f ca="1">IF(Distributivo_trabajo[[#This Row],[Nro.]]="","",VLOOKUP(Distributivo_trabajo[[#This Row],[Nro.]],'Nómina de personal'!$A:$K,11,0))</f>
        <v>Nomb. Definitivo</v>
      </c>
      <c r="D169" s="228" t="str">
        <f ca="1">IF(Distributivo_trabajo[[#This Row],[Nro.]]="","",VLOOKUP(Distributivo_trabajo[[#This Row],[Nro.]],'Nómina de personal'!$A:$L,12,0))</f>
        <v>Docente</v>
      </c>
      <c r="E169" s="228" t="str">
        <f ca="1">IF(Distributivo_trabajo[[#This Row],[Nro.]]="","",VLOOKUP(Distributivo_trabajo[[#This Row],[Nro.]],'Nómina de personal'!$A:$G,7,0))</f>
        <v>GANADOR DE QSM 1 DOCENTE QUÍMICA BGU</v>
      </c>
      <c r="F169" s="229" t="s">
        <v>599</v>
      </c>
      <c r="G169" s="229" t="s">
        <v>198</v>
      </c>
      <c r="H169" s="229"/>
      <c r="I169" s="230" t="s">
        <v>159</v>
      </c>
      <c r="J169" s="242"/>
      <c r="K169" s="242"/>
      <c r="L169" s="243"/>
      <c r="M169" s="243"/>
      <c r="N169" s="243"/>
      <c r="O169" s="243"/>
      <c r="P169" s="231"/>
      <c r="Q169" s="231"/>
      <c r="R169" s="231"/>
      <c r="S169" s="231"/>
      <c r="T169" s="231"/>
      <c r="U169" s="231"/>
      <c r="V169" s="231"/>
      <c r="W169" s="231"/>
      <c r="X169" s="231"/>
      <c r="Y169" s="231"/>
      <c r="Z169" s="231"/>
      <c r="AA169" s="231"/>
      <c r="AB169" s="231"/>
      <c r="AC169" s="231"/>
      <c r="AD169" s="231"/>
      <c r="AE169" s="231"/>
      <c r="AF169" s="231"/>
      <c r="AG169" s="231"/>
      <c r="AH169" s="231"/>
      <c r="AI169" s="231"/>
      <c r="AJ169" s="243"/>
      <c r="AK169" s="243"/>
      <c r="AL169" s="243"/>
      <c r="AM169" s="243"/>
      <c r="AN169" s="243"/>
      <c r="AO169" s="243"/>
      <c r="AP169" s="243"/>
      <c r="AQ169" s="243"/>
      <c r="AR169" s="243"/>
      <c r="AS169" s="243"/>
      <c r="AT169" s="244"/>
      <c r="AU169" s="244"/>
      <c r="AV169" s="244"/>
      <c r="AW169" s="244"/>
      <c r="AX169" s="245"/>
      <c r="AY169" s="244"/>
      <c r="AZ169" s="244"/>
      <c r="BA169" s="244">
        <v>2</v>
      </c>
      <c r="BB169" s="244"/>
      <c r="BC169" s="244"/>
      <c r="BD169" s="244"/>
      <c r="BE169" s="244"/>
      <c r="BF169" s="244"/>
      <c r="BG169" s="244"/>
      <c r="BH169" s="244"/>
      <c r="BI169" s="246">
        <f>+SUM(Distributivo_trabajo[[#This Row],[Grupo 3 años A]:[Tercero de BT IEME A]])</f>
        <v>2</v>
      </c>
      <c r="BJ169" s="247"/>
      <c r="BK169" s="247"/>
      <c r="BL169" s="247"/>
      <c r="BM169" s="247"/>
      <c r="BN169" s="247"/>
      <c r="BO169" s="247"/>
      <c r="BP169" s="247"/>
      <c r="BQ169" s="247"/>
      <c r="BR169" s="247"/>
      <c r="BS169" s="247"/>
      <c r="BT169" s="247"/>
      <c r="BU169" s="247"/>
      <c r="BV169" s="248"/>
      <c r="BW169" s="248"/>
      <c r="BX169" s="248"/>
      <c r="BY169" s="248"/>
      <c r="BZ169" s="249">
        <f>+SUM(Distributivo_trabajo[[#This Row],[Grupo 3 años A2]:[BTP]])</f>
        <v>0</v>
      </c>
      <c r="CA169" s="244"/>
      <c r="CB169" s="244"/>
      <c r="CC169" s="244"/>
      <c r="CD169" s="244"/>
      <c r="CE169" s="244"/>
      <c r="CF169" s="244"/>
      <c r="CG169" s="246">
        <f>+SUM(Distributivo_trabajo[[#This Row],[8vo A]:[Tercero de BGU A3]])</f>
        <v>0</v>
      </c>
      <c r="CH169" s="244"/>
      <c r="CI169" s="244"/>
      <c r="CJ169" s="244"/>
      <c r="CK16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69" s="246"/>
      <c r="CM169" s="246">
        <f>+SUM(Distributivo_trabajo[[#This Row],[Directivo]:[Total Periodos acompañamiento]])</f>
        <v>2</v>
      </c>
      <c r="CN169" s="250"/>
    </row>
    <row r="170" spans="1:92" x14ac:dyDescent="0.3">
      <c r="A170" s="227">
        <v>15</v>
      </c>
      <c r="B170" s="228" t="str">
        <f ca="1">IF(Distributivo_trabajo[[#This Row],[Nro.]]="","",VLOOKUP(Distributivo_trabajo[[#This Row],[Nro.]],'Nómina de personal'!$A:$C,3,0))</f>
        <v xml:space="preserve">EDWIN ROLANDO ALMACHI QUINATOA </v>
      </c>
      <c r="C170" s="228" t="str">
        <f ca="1">IF(Distributivo_trabajo[[#This Row],[Nro.]]="","",VLOOKUP(Distributivo_trabajo[[#This Row],[Nro.]],'Nómina de personal'!$A:$K,11,0))</f>
        <v>Nomb. Definitivo</v>
      </c>
      <c r="D170" s="228" t="str">
        <f ca="1">IF(Distributivo_trabajo[[#This Row],[Nro.]]="","",VLOOKUP(Distributivo_trabajo[[#This Row],[Nro.]],'Nómina de personal'!$A:$L,12,0))</f>
        <v>Docente</v>
      </c>
      <c r="E170" s="228" t="str">
        <f ca="1">IF(Distributivo_trabajo[[#This Row],[Nro.]]="","",VLOOKUP(Distributivo_trabajo[[#This Row],[Nro.]],'Nómina de personal'!$A:$G,7,0))</f>
        <v>GANADOR DE QSM 1 DOCENTE QUÍMICA BGU</v>
      </c>
      <c r="F170" s="229" t="s">
        <v>599</v>
      </c>
      <c r="G170" s="229" t="s">
        <v>456</v>
      </c>
      <c r="H170" s="229" t="s">
        <v>215</v>
      </c>
      <c r="I170" s="230" t="s">
        <v>159</v>
      </c>
      <c r="J170" s="230"/>
      <c r="K170" s="230"/>
      <c r="L170" s="231"/>
      <c r="M170" s="231"/>
      <c r="N170" s="231"/>
      <c r="O170" s="231"/>
      <c r="P170" s="231"/>
      <c r="Q170" s="231"/>
      <c r="R170" s="231"/>
      <c r="S170" s="231"/>
      <c r="T170" s="231"/>
      <c r="U170" s="231"/>
      <c r="V170" s="231"/>
      <c r="W170" s="231"/>
      <c r="X170" s="231"/>
      <c r="Y170" s="231"/>
      <c r="Z170" s="231"/>
      <c r="AA170" s="231"/>
      <c r="AB170" s="231"/>
      <c r="AC170" s="231"/>
      <c r="AD170" s="231"/>
      <c r="AE170" s="231"/>
      <c r="AF170" s="231"/>
      <c r="AG170" s="231"/>
      <c r="AH170" s="231"/>
      <c r="AI170" s="231"/>
      <c r="AJ170" s="231"/>
      <c r="AK170" s="231"/>
      <c r="AL170" s="231"/>
      <c r="AM170" s="231"/>
      <c r="AN170" s="231"/>
      <c r="AO170" s="231"/>
      <c r="AP170" s="231"/>
      <c r="AQ170" s="231"/>
      <c r="AR170" s="231"/>
      <c r="AS170" s="231"/>
      <c r="AT170" s="232"/>
      <c r="AU170" s="232"/>
      <c r="AV170" s="232"/>
      <c r="AW170" s="232"/>
      <c r="AX170" s="233"/>
      <c r="AY170" s="232"/>
      <c r="AZ170" s="232"/>
      <c r="BA170" s="232"/>
      <c r="BB170" s="232"/>
      <c r="BC170" s="232"/>
      <c r="BD170" s="232"/>
      <c r="BE170" s="232">
        <v>2</v>
      </c>
      <c r="BF170" s="232"/>
      <c r="BG170" s="232"/>
      <c r="BH170" s="232"/>
      <c r="BI170" s="234">
        <f>+SUM(Distributivo_trabajo[[#This Row],[Grupo 3 años A]:[Tercero de BT IEME A]])</f>
        <v>2</v>
      </c>
      <c r="BJ170" s="235"/>
      <c r="BK170" s="235"/>
      <c r="BL170" s="235"/>
      <c r="BM170" s="235"/>
      <c r="BN170" s="235"/>
      <c r="BO170" s="235"/>
      <c r="BP170" s="235"/>
      <c r="BQ170" s="235"/>
      <c r="BR170" s="235"/>
      <c r="BS170" s="235"/>
      <c r="BT170" s="235"/>
      <c r="BU170" s="235"/>
      <c r="BV170" s="236"/>
      <c r="BW170" s="236"/>
      <c r="BX170" s="236"/>
      <c r="BY170" s="236"/>
      <c r="BZ170" s="237">
        <f>+SUM(Distributivo_trabajo[[#This Row],[Grupo 3 años A2]:[BTP]])</f>
        <v>0</v>
      </c>
      <c r="CA170" s="232"/>
      <c r="CB170" s="232"/>
      <c r="CC170" s="232"/>
      <c r="CD170" s="232"/>
      <c r="CE170" s="232"/>
      <c r="CF170" s="232"/>
      <c r="CG170" s="234">
        <f>+SUM(Distributivo_trabajo[[#This Row],[8vo A]:[Tercero de BGU A3]])</f>
        <v>0</v>
      </c>
      <c r="CH170" s="232"/>
      <c r="CI170" s="232"/>
      <c r="CJ170" s="232"/>
      <c r="CK17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70" s="234"/>
      <c r="CM170" s="234">
        <f>+SUM(Distributivo_trabajo[[#This Row],[Directivo]:[Total Periodos acompañamiento]])</f>
        <v>2</v>
      </c>
      <c r="CN170" s="238"/>
    </row>
    <row r="171" spans="1:92" x14ac:dyDescent="0.3">
      <c r="A171" s="227">
        <v>15</v>
      </c>
      <c r="B171" s="228" t="str">
        <f ca="1">IF(Distributivo_trabajo[[#This Row],[Nro.]]="","",VLOOKUP(Distributivo_trabajo[[#This Row],[Nro.]],'Nómina de personal'!$A:$C,3,0))</f>
        <v xml:space="preserve">EDWIN ROLANDO ALMACHI QUINATOA </v>
      </c>
      <c r="C171" s="228" t="str">
        <f ca="1">IF(Distributivo_trabajo[[#This Row],[Nro.]]="","",VLOOKUP(Distributivo_trabajo[[#This Row],[Nro.]],'Nómina de personal'!$A:$K,11,0))</f>
        <v>Nomb. Definitivo</v>
      </c>
      <c r="D171" s="228" t="str">
        <f ca="1">IF(Distributivo_trabajo[[#This Row],[Nro.]]="","",VLOOKUP(Distributivo_trabajo[[#This Row],[Nro.]],'Nómina de personal'!$A:$L,12,0))</f>
        <v>Docente</v>
      </c>
      <c r="E171" s="228" t="str">
        <f ca="1">IF(Distributivo_trabajo[[#This Row],[Nro.]]="","",VLOOKUP(Distributivo_trabajo[[#This Row],[Nro.]],'Nómina de personal'!$A:$G,7,0))</f>
        <v>GANADOR DE QSM 1 DOCENTE QUÍMICA BGU</v>
      </c>
      <c r="F171" s="229" t="s">
        <v>599</v>
      </c>
      <c r="G171" s="229" t="s">
        <v>456</v>
      </c>
      <c r="H171" s="229" t="s">
        <v>215</v>
      </c>
      <c r="I171" s="230" t="s">
        <v>159</v>
      </c>
      <c r="J171" s="242"/>
      <c r="K171" s="242"/>
      <c r="L171" s="243"/>
      <c r="M171" s="243"/>
      <c r="N171" s="243"/>
      <c r="O171" s="243"/>
      <c r="P171" s="231"/>
      <c r="Q171" s="231"/>
      <c r="R171" s="231"/>
      <c r="S171" s="231"/>
      <c r="T171" s="231"/>
      <c r="U171" s="231"/>
      <c r="V171" s="231"/>
      <c r="W171" s="231"/>
      <c r="X171" s="231"/>
      <c r="Y171" s="231"/>
      <c r="Z171" s="231"/>
      <c r="AA171" s="231"/>
      <c r="AB171" s="231"/>
      <c r="AC171" s="231"/>
      <c r="AD171" s="231"/>
      <c r="AE171" s="231"/>
      <c r="AF171" s="231"/>
      <c r="AG171" s="231"/>
      <c r="AH171" s="231"/>
      <c r="AI171" s="231"/>
      <c r="AJ171" s="243"/>
      <c r="AK171" s="243"/>
      <c r="AL171" s="243"/>
      <c r="AM171" s="243"/>
      <c r="AN171" s="243"/>
      <c r="AO171" s="243"/>
      <c r="AP171" s="243"/>
      <c r="AQ171" s="243"/>
      <c r="AR171" s="243"/>
      <c r="AS171" s="243"/>
      <c r="AT171" s="244"/>
      <c r="AU171" s="244"/>
      <c r="AV171" s="244"/>
      <c r="AW171" s="244"/>
      <c r="AX171" s="245"/>
      <c r="AY171" s="244"/>
      <c r="AZ171" s="244"/>
      <c r="BA171" s="244"/>
      <c r="BB171" s="244"/>
      <c r="BC171" s="244"/>
      <c r="BD171" s="244"/>
      <c r="BE171" s="244"/>
      <c r="BF171" s="244">
        <v>2</v>
      </c>
      <c r="BG171" s="244"/>
      <c r="BH171" s="244"/>
      <c r="BI171" s="246">
        <f>+SUM(Distributivo_trabajo[[#This Row],[Grupo 3 años A]:[Tercero de BT IEME A]])</f>
        <v>2</v>
      </c>
      <c r="BJ171" s="247"/>
      <c r="BK171" s="247"/>
      <c r="BL171" s="247"/>
      <c r="BM171" s="247"/>
      <c r="BN171" s="247"/>
      <c r="BO171" s="247"/>
      <c r="BP171" s="247"/>
      <c r="BQ171" s="247"/>
      <c r="BR171" s="247"/>
      <c r="BS171" s="247"/>
      <c r="BT171" s="247"/>
      <c r="BU171" s="247"/>
      <c r="BV171" s="248"/>
      <c r="BW171" s="248"/>
      <c r="BX171" s="248"/>
      <c r="BY171" s="248"/>
      <c r="BZ171" s="249">
        <f>+SUM(Distributivo_trabajo[[#This Row],[Grupo 3 años A2]:[BTP]])</f>
        <v>0</v>
      </c>
      <c r="CA171" s="244"/>
      <c r="CB171" s="244"/>
      <c r="CC171" s="244"/>
      <c r="CD171" s="244"/>
      <c r="CE171" s="244"/>
      <c r="CF171" s="244"/>
      <c r="CG171" s="246">
        <f>+SUM(Distributivo_trabajo[[#This Row],[8vo A]:[Tercero de BGU A3]])</f>
        <v>0</v>
      </c>
      <c r="CH171" s="244"/>
      <c r="CI171" s="244"/>
      <c r="CJ171" s="244"/>
      <c r="CK17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71" s="246"/>
      <c r="CM171" s="246">
        <f>+SUM(Distributivo_trabajo[[#This Row],[Directivo]:[Total Periodos acompañamiento]])</f>
        <v>2</v>
      </c>
      <c r="CN171" s="250"/>
    </row>
    <row r="172" spans="1:92" x14ac:dyDescent="0.3">
      <c r="A172" s="227">
        <v>15</v>
      </c>
      <c r="B172" s="228" t="str">
        <f ca="1">IF(Distributivo_trabajo[[#This Row],[Nro.]]="","",VLOOKUP(Distributivo_trabajo[[#This Row],[Nro.]],'Nómina de personal'!$A:$C,3,0))</f>
        <v xml:space="preserve">EDWIN ROLANDO ALMACHI QUINATOA </v>
      </c>
      <c r="C172" s="228" t="str">
        <f ca="1">IF(Distributivo_trabajo[[#This Row],[Nro.]]="","",VLOOKUP(Distributivo_trabajo[[#This Row],[Nro.]],'Nómina de personal'!$A:$K,11,0))</f>
        <v>Nomb. Definitivo</v>
      </c>
      <c r="D172" s="228" t="str">
        <f ca="1">IF(Distributivo_trabajo[[#This Row],[Nro.]]="","",VLOOKUP(Distributivo_trabajo[[#This Row],[Nro.]],'Nómina de personal'!$A:$L,12,0))</f>
        <v>Docente</v>
      </c>
      <c r="E172" s="228" t="str">
        <f ca="1">IF(Distributivo_trabajo[[#This Row],[Nro.]]="","",VLOOKUP(Distributivo_trabajo[[#This Row],[Nro.]],'Nómina de personal'!$A:$G,7,0))</f>
        <v>GANADOR DE QSM 1 DOCENTE QUÍMICA BGU</v>
      </c>
      <c r="F172" s="229" t="s">
        <v>599</v>
      </c>
      <c r="G172" s="229" t="s">
        <v>456</v>
      </c>
      <c r="H172" s="229" t="s">
        <v>215</v>
      </c>
      <c r="I172" s="230" t="s">
        <v>159</v>
      </c>
      <c r="J172" s="242"/>
      <c r="K172" s="242"/>
      <c r="L172" s="243"/>
      <c r="M172" s="243"/>
      <c r="N172" s="243"/>
      <c r="O172" s="243"/>
      <c r="P172" s="231"/>
      <c r="Q172" s="231"/>
      <c r="R172" s="231"/>
      <c r="S172" s="231"/>
      <c r="T172" s="231"/>
      <c r="U172" s="231"/>
      <c r="V172" s="231"/>
      <c r="W172" s="231"/>
      <c r="X172" s="231"/>
      <c r="Y172" s="231"/>
      <c r="Z172" s="231"/>
      <c r="AA172" s="231"/>
      <c r="AB172" s="231"/>
      <c r="AC172" s="231"/>
      <c r="AD172" s="231"/>
      <c r="AE172" s="231"/>
      <c r="AF172" s="231"/>
      <c r="AG172" s="231"/>
      <c r="AH172" s="231"/>
      <c r="AI172" s="231"/>
      <c r="AJ172" s="243"/>
      <c r="AK172" s="243"/>
      <c r="AL172" s="243"/>
      <c r="AM172" s="243"/>
      <c r="AN172" s="243"/>
      <c r="AO172" s="243"/>
      <c r="AP172" s="243"/>
      <c r="AQ172" s="243"/>
      <c r="AR172" s="243"/>
      <c r="AS172" s="243"/>
      <c r="AT172" s="244"/>
      <c r="AU172" s="244"/>
      <c r="AV172" s="244"/>
      <c r="AW172" s="244"/>
      <c r="AX172" s="245"/>
      <c r="AY172" s="244"/>
      <c r="AZ172" s="244"/>
      <c r="BA172" s="244"/>
      <c r="BB172" s="244"/>
      <c r="BC172" s="244"/>
      <c r="BD172" s="244"/>
      <c r="BE172" s="244"/>
      <c r="BF172" s="244"/>
      <c r="BG172" s="244">
        <v>2</v>
      </c>
      <c r="BH172" s="244"/>
      <c r="BI172" s="246">
        <f>+SUM(Distributivo_trabajo[[#This Row],[Grupo 3 años A]:[Tercero de BT IEME A]])</f>
        <v>2</v>
      </c>
      <c r="BJ172" s="247"/>
      <c r="BK172" s="247"/>
      <c r="BL172" s="247"/>
      <c r="BM172" s="247"/>
      <c r="BN172" s="247"/>
      <c r="BO172" s="247"/>
      <c r="BP172" s="247"/>
      <c r="BQ172" s="247"/>
      <c r="BR172" s="247"/>
      <c r="BS172" s="247"/>
      <c r="BT172" s="247"/>
      <c r="BU172" s="247"/>
      <c r="BV172" s="248"/>
      <c r="BW172" s="248"/>
      <c r="BX172" s="248"/>
      <c r="BY172" s="248"/>
      <c r="BZ172" s="249">
        <f>+SUM(Distributivo_trabajo[[#This Row],[Grupo 3 años A2]:[BTP]])</f>
        <v>0</v>
      </c>
      <c r="CA172" s="244"/>
      <c r="CB172" s="244"/>
      <c r="CC172" s="244"/>
      <c r="CD172" s="244"/>
      <c r="CE172" s="244"/>
      <c r="CF172" s="244"/>
      <c r="CG172" s="246">
        <f>+SUM(Distributivo_trabajo[[#This Row],[8vo A]:[Tercero de BGU A3]])</f>
        <v>0</v>
      </c>
      <c r="CH172" s="244"/>
      <c r="CI172" s="244"/>
      <c r="CJ172" s="244"/>
      <c r="CK17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72" s="246"/>
      <c r="CM172" s="246">
        <f>+SUM(Distributivo_trabajo[[#This Row],[Directivo]:[Total Periodos acompañamiento]])</f>
        <v>2</v>
      </c>
      <c r="CN172" s="250"/>
    </row>
    <row r="173" spans="1:92" x14ac:dyDescent="0.3">
      <c r="A173" s="227">
        <v>15</v>
      </c>
      <c r="B173" s="228" t="str">
        <f ca="1">IF(Distributivo_trabajo[[#This Row],[Nro.]]="","",VLOOKUP(Distributivo_trabajo[[#This Row],[Nro.]],'Nómina de personal'!$A:$C,3,0))</f>
        <v xml:space="preserve">EDWIN ROLANDO ALMACHI QUINATOA </v>
      </c>
      <c r="C173" s="228" t="str">
        <f ca="1">IF(Distributivo_trabajo[[#This Row],[Nro.]]="","",VLOOKUP(Distributivo_trabajo[[#This Row],[Nro.]],'Nómina de personal'!$A:$K,11,0))</f>
        <v>Nomb. Definitivo</v>
      </c>
      <c r="D173" s="228" t="str">
        <f ca="1">IF(Distributivo_trabajo[[#This Row],[Nro.]]="","",VLOOKUP(Distributivo_trabajo[[#This Row],[Nro.]],'Nómina de personal'!$A:$L,12,0))</f>
        <v>Docente</v>
      </c>
      <c r="E173" s="228" t="str">
        <f ca="1">IF(Distributivo_trabajo[[#This Row],[Nro.]]="","",VLOOKUP(Distributivo_trabajo[[#This Row],[Nro.]],'Nómina de personal'!$A:$G,7,0))</f>
        <v>GANADOR DE QSM 1 DOCENTE QUÍMICA BGU</v>
      </c>
      <c r="F173" s="229" t="s">
        <v>599</v>
      </c>
      <c r="G173" s="229" t="s">
        <v>456</v>
      </c>
      <c r="H173" s="229" t="s">
        <v>215</v>
      </c>
      <c r="I173" s="230" t="s">
        <v>159</v>
      </c>
      <c r="J173" s="242"/>
      <c r="K173" s="242"/>
      <c r="L173" s="243"/>
      <c r="M173" s="243"/>
      <c r="N173" s="243"/>
      <c r="O173" s="243"/>
      <c r="P173" s="231"/>
      <c r="Q173" s="231"/>
      <c r="R173" s="231"/>
      <c r="S173" s="231"/>
      <c r="T173" s="231"/>
      <c r="U173" s="231"/>
      <c r="V173" s="231"/>
      <c r="W173" s="231"/>
      <c r="X173" s="231"/>
      <c r="Y173" s="231"/>
      <c r="Z173" s="231"/>
      <c r="AA173" s="231"/>
      <c r="AB173" s="231"/>
      <c r="AC173" s="231"/>
      <c r="AD173" s="231"/>
      <c r="AE173" s="231"/>
      <c r="AF173" s="231"/>
      <c r="AG173" s="231"/>
      <c r="AH173" s="231"/>
      <c r="AI173" s="231"/>
      <c r="AJ173" s="243"/>
      <c r="AK173" s="243"/>
      <c r="AL173" s="243"/>
      <c r="AM173" s="243"/>
      <c r="AN173" s="243"/>
      <c r="AO173" s="243"/>
      <c r="AP173" s="243"/>
      <c r="AQ173" s="243"/>
      <c r="AR173" s="243"/>
      <c r="AS173" s="243"/>
      <c r="AT173" s="244"/>
      <c r="AU173" s="244"/>
      <c r="AV173" s="244"/>
      <c r="AW173" s="244"/>
      <c r="AX173" s="245"/>
      <c r="AY173" s="244"/>
      <c r="AZ173" s="244"/>
      <c r="BA173" s="244"/>
      <c r="BB173" s="244"/>
      <c r="BC173" s="244"/>
      <c r="BD173" s="244"/>
      <c r="BE173" s="244"/>
      <c r="BF173" s="244"/>
      <c r="BG173" s="244"/>
      <c r="BH173" s="244">
        <v>2</v>
      </c>
      <c r="BI173" s="246">
        <f>+SUM(Distributivo_trabajo[[#This Row],[Grupo 3 años A]:[Tercero de BT IEME A]])</f>
        <v>2</v>
      </c>
      <c r="BJ173" s="247"/>
      <c r="BK173" s="247"/>
      <c r="BL173" s="247"/>
      <c r="BM173" s="247"/>
      <c r="BN173" s="247"/>
      <c r="BO173" s="247"/>
      <c r="BP173" s="247"/>
      <c r="BQ173" s="247"/>
      <c r="BR173" s="247"/>
      <c r="BS173" s="247"/>
      <c r="BT173" s="247"/>
      <c r="BU173" s="247"/>
      <c r="BV173" s="248"/>
      <c r="BW173" s="248"/>
      <c r="BX173" s="248"/>
      <c r="BY173" s="248"/>
      <c r="BZ173" s="249">
        <f>+SUM(Distributivo_trabajo[[#This Row],[Grupo 3 años A2]:[BTP]])</f>
        <v>0</v>
      </c>
      <c r="CA173" s="244"/>
      <c r="CB173" s="244"/>
      <c r="CC173" s="244"/>
      <c r="CD173" s="244"/>
      <c r="CE173" s="244"/>
      <c r="CF173" s="244"/>
      <c r="CG173" s="246">
        <f>+SUM(Distributivo_trabajo[[#This Row],[8vo A]:[Tercero de BGU A3]])</f>
        <v>0</v>
      </c>
      <c r="CH173" s="244"/>
      <c r="CI173" s="244"/>
      <c r="CJ173" s="244"/>
      <c r="CK17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73" s="246"/>
      <c r="CM173" s="246">
        <f>+SUM(Distributivo_trabajo[[#This Row],[Directivo]:[Total Periodos acompañamiento]])</f>
        <v>2</v>
      </c>
      <c r="CN173" s="250"/>
    </row>
    <row r="174" spans="1:92" x14ac:dyDescent="0.3">
      <c r="A174" s="227">
        <v>15</v>
      </c>
      <c r="B174" s="228" t="str">
        <f ca="1">IF(Distributivo_trabajo[[#This Row],[Nro.]]="","",VLOOKUP(Distributivo_trabajo[[#This Row],[Nro.]],'Nómina de personal'!$A:$C,3,0))</f>
        <v xml:space="preserve">EDWIN ROLANDO ALMACHI QUINATOA </v>
      </c>
      <c r="C174" s="228" t="str">
        <f ca="1">IF(Distributivo_trabajo[[#This Row],[Nro.]]="","",VLOOKUP(Distributivo_trabajo[[#This Row],[Nro.]],'Nómina de personal'!$A:$K,11,0))</f>
        <v>Nomb. Definitivo</v>
      </c>
      <c r="D174" s="228" t="str">
        <f ca="1">IF(Distributivo_trabajo[[#This Row],[Nro.]]="","",VLOOKUP(Distributivo_trabajo[[#This Row],[Nro.]],'Nómina de personal'!$A:$L,12,0))</f>
        <v>Docente</v>
      </c>
      <c r="E174" s="228" t="str">
        <f ca="1">IF(Distributivo_trabajo[[#This Row],[Nro.]]="","",VLOOKUP(Distributivo_trabajo[[#This Row],[Nro.]],'Nómina de personal'!$A:$G,7,0))</f>
        <v>GANADOR DE QSM 1 DOCENTE QUÍMICA BGU</v>
      </c>
      <c r="F174" s="229" t="s">
        <v>599</v>
      </c>
      <c r="G174" s="229" t="s">
        <v>456</v>
      </c>
      <c r="H174" s="229" t="s">
        <v>225</v>
      </c>
      <c r="I174" s="230" t="s">
        <v>159</v>
      </c>
      <c r="J174" s="230"/>
      <c r="K174" s="230"/>
      <c r="L174" s="231"/>
      <c r="M174" s="231"/>
      <c r="N174" s="231"/>
      <c r="O174" s="231"/>
      <c r="P174" s="231"/>
      <c r="Q174" s="231"/>
      <c r="R174" s="231"/>
      <c r="S174" s="231"/>
      <c r="T174" s="231"/>
      <c r="U174" s="231"/>
      <c r="V174" s="231"/>
      <c r="W174" s="231"/>
      <c r="X174" s="231"/>
      <c r="Y174" s="231"/>
      <c r="Z174" s="231"/>
      <c r="AA174" s="231"/>
      <c r="AB174" s="231"/>
      <c r="AC174" s="231"/>
      <c r="AD174" s="231"/>
      <c r="AE174" s="231"/>
      <c r="AF174" s="231"/>
      <c r="AG174" s="231"/>
      <c r="AH174" s="231"/>
      <c r="AI174" s="231"/>
      <c r="AJ174" s="231"/>
      <c r="AK174" s="231"/>
      <c r="AL174" s="231"/>
      <c r="AM174" s="231"/>
      <c r="AN174" s="231"/>
      <c r="AO174" s="231"/>
      <c r="AP174" s="231"/>
      <c r="AQ174" s="231"/>
      <c r="AR174" s="231"/>
      <c r="AS174" s="231"/>
      <c r="AT174" s="232"/>
      <c r="AU174" s="232"/>
      <c r="AV174" s="232"/>
      <c r="AW174" s="232"/>
      <c r="AX174" s="233"/>
      <c r="AY174" s="232"/>
      <c r="AZ174" s="232"/>
      <c r="BA174" s="232"/>
      <c r="BB174" s="232">
        <v>2</v>
      </c>
      <c r="BC174" s="232"/>
      <c r="BD174" s="232"/>
      <c r="BE174" s="232"/>
      <c r="BF174" s="232"/>
      <c r="BG174" s="232"/>
      <c r="BH174" s="232"/>
      <c r="BI174" s="234">
        <f>+SUM(Distributivo_trabajo[[#This Row],[Grupo 3 años A]:[Tercero de BT IEME A]])</f>
        <v>2</v>
      </c>
      <c r="BJ174" s="235"/>
      <c r="BK174" s="235"/>
      <c r="BL174" s="235"/>
      <c r="BM174" s="235"/>
      <c r="BN174" s="235"/>
      <c r="BO174" s="235"/>
      <c r="BP174" s="235"/>
      <c r="BQ174" s="235"/>
      <c r="BR174" s="235"/>
      <c r="BS174" s="235"/>
      <c r="BT174" s="235"/>
      <c r="BU174" s="235"/>
      <c r="BV174" s="236"/>
      <c r="BW174" s="236"/>
      <c r="BX174" s="236"/>
      <c r="BY174" s="236"/>
      <c r="BZ174" s="237">
        <f>+SUM(Distributivo_trabajo[[#This Row],[Grupo 3 años A2]:[BTP]])</f>
        <v>0</v>
      </c>
      <c r="CA174" s="232"/>
      <c r="CB174" s="232"/>
      <c r="CC174" s="232"/>
      <c r="CD174" s="232"/>
      <c r="CE174" s="232"/>
      <c r="CF174" s="232"/>
      <c r="CG174" s="234">
        <f>+SUM(Distributivo_trabajo[[#This Row],[8vo A]:[Tercero de BGU A3]])</f>
        <v>0</v>
      </c>
      <c r="CH174" s="232"/>
      <c r="CI174" s="232"/>
      <c r="CJ174" s="232"/>
      <c r="CK17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74" s="234"/>
      <c r="CM174" s="234">
        <f>+SUM(Distributivo_trabajo[[#This Row],[Directivo]:[Total Periodos acompañamiento]])</f>
        <v>2</v>
      </c>
      <c r="CN174" s="238"/>
    </row>
    <row r="175" spans="1:92" x14ac:dyDescent="0.3">
      <c r="A175" s="227">
        <v>15</v>
      </c>
      <c r="B175" s="228" t="str">
        <f ca="1">IF(Distributivo_trabajo[[#This Row],[Nro.]]="","",VLOOKUP(Distributivo_trabajo[[#This Row],[Nro.]],'Nómina de personal'!$A:$C,3,0))</f>
        <v xml:space="preserve">EDWIN ROLANDO ALMACHI QUINATOA </v>
      </c>
      <c r="C175" s="228" t="str">
        <f ca="1">IF(Distributivo_trabajo[[#This Row],[Nro.]]="","",VLOOKUP(Distributivo_trabajo[[#This Row],[Nro.]],'Nómina de personal'!$A:$K,11,0))</f>
        <v>Nomb. Definitivo</v>
      </c>
      <c r="D175" s="228" t="str">
        <f ca="1">IF(Distributivo_trabajo[[#This Row],[Nro.]]="","",VLOOKUP(Distributivo_trabajo[[#This Row],[Nro.]],'Nómina de personal'!$A:$L,12,0))</f>
        <v>Docente</v>
      </c>
      <c r="E175" s="228" t="str">
        <f ca="1">IF(Distributivo_trabajo[[#This Row],[Nro.]]="","",VLOOKUP(Distributivo_trabajo[[#This Row],[Nro.]],'Nómina de personal'!$A:$G,7,0))</f>
        <v>GANADOR DE QSM 1 DOCENTE QUÍMICA BGU</v>
      </c>
      <c r="F175" s="229" t="s">
        <v>599</v>
      </c>
      <c r="G175" s="229" t="s">
        <v>456</v>
      </c>
      <c r="H175" s="229" t="s">
        <v>225</v>
      </c>
      <c r="I175" s="230" t="s">
        <v>159</v>
      </c>
      <c r="J175" s="242"/>
      <c r="K175" s="242"/>
      <c r="L175" s="243"/>
      <c r="M175" s="243"/>
      <c r="N175" s="243"/>
      <c r="O175" s="243"/>
      <c r="P175" s="231"/>
      <c r="Q175" s="231"/>
      <c r="R175" s="231"/>
      <c r="S175" s="231"/>
      <c r="T175" s="231"/>
      <c r="U175" s="231"/>
      <c r="V175" s="231"/>
      <c r="W175" s="231"/>
      <c r="X175" s="231"/>
      <c r="Y175" s="231"/>
      <c r="Z175" s="231"/>
      <c r="AA175" s="231"/>
      <c r="AB175" s="231"/>
      <c r="AC175" s="231"/>
      <c r="AD175" s="231"/>
      <c r="AE175" s="231"/>
      <c r="AF175" s="231"/>
      <c r="AG175" s="231"/>
      <c r="AH175" s="231"/>
      <c r="AI175" s="231"/>
      <c r="AJ175" s="243"/>
      <c r="AK175" s="243"/>
      <c r="AL175" s="243"/>
      <c r="AM175" s="243"/>
      <c r="AN175" s="243"/>
      <c r="AO175" s="243"/>
      <c r="AP175" s="243"/>
      <c r="AQ175" s="243"/>
      <c r="AR175" s="243"/>
      <c r="AS175" s="243"/>
      <c r="AT175" s="244"/>
      <c r="AU175" s="244"/>
      <c r="AV175" s="244"/>
      <c r="AW175" s="244"/>
      <c r="AX175" s="245"/>
      <c r="AY175" s="244"/>
      <c r="AZ175" s="244"/>
      <c r="BA175" s="244"/>
      <c r="BB175" s="244"/>
      <c r="BC175" s="244">
        <v>2</v>
      </c>
      <c r="BD175" s="244"/>
      <c r="BE175" s="244"/>
      <c r="BF175" s="244"/>
      <c r="BG175" s="244"/>
      <c r="BH175" s="244"/>
      <c r="BI175" s="246">
        <f>+SUM(Distributivo_trabajo[[#This Row],[Grupo 3 años A]:[Tercero de BT IEME A]])</f>
        <v>2</v>
      </c>
      <c r="BJ175" s="247"/>
      <c r="BK175" s="247"/>
      <c r="BL175" s="247"/>
      <c r="BM175" s="247"/>
      <c r="BN175" s="247"/>
      <c r="BO175" s="247"/>
      <c r="BP175" s="247"/>
      <c r="BQ175" s="247"/>
      <c r="BR175" s="247"/>
      <c r="BS175" s="247"/>
      <c r="BT175" s="247"/>
      <c r="BU175" s="247"/>
      <c r="BV175" s="248"/>
      <c r="BW175" s="248"/>
      <c r="BX175" s="248"/>
      <c r="BY175" s="248"/>
      <c r="BZ175" s="249">
        <f>+SUM(Distributivo_trabajo[[#This Row],[Grupo 3 años A2]:[BTP]])</f>
        <v>0</v>
      </c>
      <c r="CA175" s="244"/>
      <c r="CB175" s="244"/>
      <c r="CC175" s="244"/>
      <c r="CD175" s="244"/>
      <c r="CE175" s="244"/>
      <c r="CF175" s="244"/>
      <c r="CG175" s="246">
        <f>+SUM(Distributivo_trabajo[[#This Row],[8vo A]:[Tercero de BGU A3]])</f>
        <v>0</v>
      </c>
      <c r="CH175" s="244"/>
      <c r="CI175" s="244"/>
      <c r="CJ175" s="244"/>
      <c r="CK17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75" s="246"/>
      <c r="CM175" s="246">
        <f>+SUM(Distributivo_trabajo[[#This Row],[Directivo]:[Total Periodos acompañamiento]])</f>
        <v>2</v>
      </c>
      <c r="CN175" s="250"/>
    </row>
    <row r="176" spans="1:92" x14ac:dyDescent="0.3">
      <c r="A176" s="227">
        <v>15</v>
      </c>
      <c r="B176" s="228" t="str">
        <f ca="1">IF(Distributivo_trabajo[[#This Row],[Nro.]]="","",VLOOKUP(Distributivo_trabajo[[#This Row],[Nro.]],'Nómina de personal'!$A:$C,3,0))</f>
        <v xml:space="preserve">EDWIN ROLANDO ALMACHI QUINATOA </v>
      </c>
      <c r="C176" s="228" t="str">
        <f ca="1">IF(Distributivo_trabajo[[#This Row],[Nro.]]="","",VLOOKUP(Distributivo_trabajo[[#This Row],[Nro.]],'Nómina de personal'!$A:$K,11,0))</f>
        <v>Nomb. Definitivo</v>
      </c>
      <c r="D176" s="228" t="str">
        <f ca="1">IF(Distributivo_trabajo[[#This Row],[Nro.]]="","",VLOOKUP(Distributivo_trabajo[[#This Row],[Nro.]],'Nómina de personal'!$A:$L,12,0))</f>
        <v>Docente</v>
      </c>
      <c r="E176" s="228" t="str">
        <f ca="1">IF(Distributivo_trabajo[[#This Row],[Nro.]]="","",VLOOKUP(Distributivo_trabajo[[#This Row],[Nro.]],'Nómina de personal'!$A:$G,7,0))</f>
        <v>GANADOR DE QSM 1 DOCENTE QUÍMICA BGU</v>
      </c>
      <c r="F176" s="229" t="s">
        <v>599</v>
      </c>
      <c r="G176" s="229" t="s">
        <v>456</v>
      </c>
      <c r="H176" s="229" t="s">
        <v>225</v>
      </c>
      <c r="I176" s="230" t="s">
        <v>159</v>
      </c>
      <c r="J176" s="242"/>
      <c r="K176" s="242"/>
      <c r="L176" s="243"/>
      <c r="M176" s="243"/>
      <c r="N176" s="243"/>
      <c r="O176" s="243"/>
      <c r="P176" s="231"/>
      <c r="Q176" s="231"/>
      <c r="R176" s="231"/>
      <c r="S176" s="231"/>
      <c r="T176" s="231"/>
      <c r="U176" s="231"/>
      <c r="V176" s="231"/>
      <c r="W176" s="231"/>
      <c r="X176" s="231"/>
      <c r="Y176" s="231"/>
      <c r="Z176" s="231"/>
      <c r="AA176" s="231"/>
      <c r="AB176" s="231"/>
      <c r="AC176" s="231"/>
      <c r="AD176" s="231"/>
      <c r="AE176" s="231"/>
      <c r="AF176" s="231"/>
      <c r="AG176" s="231"/>
      <c r="AH176" s="231"/>
      <c r="AI176" s="231"/>
      <c r="AJ176" s="243"/>
      <c r="AK176" s="243"/>
      <c r="AL176" s="243"/>
      <c r="AM176" s="243"/>
      <c r="AN176" s="243"/>
      <c r="AO176" s="243"/>
      <c r="AP176" s="243"/>
      <c r="AQ176" s="243"/>
      <c r="AR176" s="243"/>
      <c r="AS176" s="243"/>
      <c r="AT176" s="244"/>
      <c r="AU176" s="244"/>
      <c r="AV176" s="244"/>
      <c r="AW176" s="244"/>
      <c r="AX176" s="245"/>
      <c r="AY176" s="244"/>
      <c r="AZ176" s="244"/>
      <c r="BA176" s="244"/>
      <c r="BB176" s="244"/>
      <c r="BC176" s="244"/>
      <c r="BD176" s="244">
        <v>2</v>
      </c>
      <c r="BE176" s="244"/>
      <c r="BF176" s="244"/>
      <c r="BG176" s="244"/>
      <c r="BH176" s="244"/>
      <c r="BI176" s="246">
        <f>+SUM(Distributivo_trabajo[[#This Row],[Grupo 3 años A]:[Tercero de BT IEME A]])</f>
        <v>2</v>
      </c>
      <c r="BJ176" s="247"/>
      <c r="BK176" s="247"/>
      <c r="BL176" s="247"/>
      <c r="BM176" s="247"/>
      <c r="BN176" s="247"/>
      <c r="BO176" s="247"/>
      <c r="BP176" s="247"/>
      <c r="BQ176" s="247"/>
      <c r="BR176" s="247"/>
      <c r="BS176" s="247"/>
      <c r="BT176" s="247"/>
      <c r="BU176" s="247"/>
      <c r="BV176" s="248"/>
      <c r="BW176" s="248"/>
      <c r="BX176" s="248"/>
      <c r="BY176" s="248"/>
      <c r="BZ176" s="249">
        <f>+SUM(Distributivo_trabajo[[#This Row],[Grupo 3 años A2]:[BTP]])</f>
        <v>0</v>
      </c>
      <c r="CA176" s="244"/>
      <c r="CB176" s="244"/>
      <c r="CC176" s="244"/>
      <c r="CD176" s="244"/>
      <c r="CE176" s="244"/>
      <c r="CF176" s="244"/>
      <c r="CG176" s="246">
        <f>+SUM(Distributivo_trabajo[[#This Row],[8vo A]:[Tercero de BGU A3]])</f>
        <v>0</v>
      </c>
      <c r="CH176" s="244"/>
      <c r="CI176" s="244"/>
      <c r="CJ176" s="244"/>
      <c r="CK17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76" s="246"/>
      <c r="CM176" s="246">
        <f>+SUM(Distributivo_trabajo[[#This Row],[Directivo]:[Total Periodos acompañamiento]])</f>
        <v>2</v>
      </c>
      <c r="CN176" s="250"/>
    </row>
    <row r="177" spans="1:92" x14ac:dyDescent="0.3">
      <c r="A177" s="227">
        <v>15</v>
      </c>
      <c r="B177" s="228" t="str">
        <f ca="1">IF(Distributivo_trabajo[[#This Row],[Nro.]]="","",VLOOKUP(Distributivo_trabajo[[#This Row],[Nro.]],'Nómina de personal'!$A:$C,3,0))</f>
        <v xml:space="preserve">EDWIN ROLANDO ALMACHI QUINATOA </v>
      </c>
      <c r="C177" s="228" t="str">
        <f ca="1">IF(Distributivo_trabajo[[#This Row],[Nro.]]="","",VLOOKUP(Distributivo_trabajo[[#This Row],[Nro.]],'Nómina de personal'!$A:$K,11,0))</f>
        <v>Nomb. Definitivo</v>
      </c>
      <c r="D177" s="228" t="str">
        <f ca="1">IF(Distributivo_trabajo[[#This Row],[Nro.]]="","",VLOOKUP(Distributivo_trabajo[[#This Row],[Nro.]],'Nómina de personal'!$A:$L,12,0))</f>
        <v>Docente</v>
      </c>
      <c r="E177" s="228" t="str">
        <f ca="1">IF(Distributivo_trabajo[[#This Row],[Nro.]]="","",VLOOKUP(Distributivo_trabajo[[#This Row],[Nro.]],'Nómina de personal'!$A:$G,7,0))</f>
        <v>GANADOR DE QSM 1 DOCENTE QUÍMICA BGU</v>
      </c>
      <c r="F177" s="229" t="s">
        <v>599</v>
      </c>
      <c r="G177" s="229" t="s">
        <v>456</v>
      </c>
      <c r="H177" s="229" t="s">
        <v>215</v>
      </c>
      <c r="I177" s="230" t="s">
        <v>844</v>
      </c>
      <c r="J177" s="230"/>
      <c r="K177" s="230"/>
      <c r="L177" s="231"/>
      <c r="M177" s="231"/>
      <c r="N177" s="231"/>
      <c r="O177" s="231"/>
      <c r="P177" s="231"/>
      <c r="Q177" s="231"/>
      <c r="R177" s="231"/>
      <c r="S177" s="231"/>
      <c r="T177" s="231"/>
      <c r="U177" s="231"/>
      <c r="V177" s="231"/>
      <c r="W177" s="231"/>
      <c r="X177" s="231"/>
      <c r="Y177" s="231"/>
      <c r="Z177" s="231"/>
      <c r="AA177" s="231"/>
      <c r="AB177" s="231"/>
      <c r="AC177" s="231"/>
      <c r="AD177" s="231"/>
      <c r="AE177" s="231"/>
      <c r="AF177" s="231"/>
      <c r="AG177" s="231"/>
      <c r="AH177" s="231"/>
      <c r="AI177" s="231"/>
      <c r="AJ177" s="231"/>
      <c r="AK177" s="231"/>
      <c r="AL177" s="231"/>
      <c r="AM177" s="231"/>
      <c r="AN177" s="231"/>
      <c r="AO177" s="231"/>
      <c r="AP177" s="231"/>
      <c r="AQ177" s="231"/>
      <c r="AR177" s="231"/>
      <c r="AS177" s="231"/>
      <c r="AT177" s="232"/>
      <c r="AU177" s="232"/>
      <c r="AV177" s="232"/>
      <c r="AW177" s="232"/>
      <c r="AX177" s="233"/>
      <c r="AY177" s="232"/>
      <c r="AZ177" s="232"/>
      <c r="BA177" s="232"/>
      <c r="BB177" s="232"/>
      <c r="BC177" s="232"/>
      <c r="BD177" s="232"/>
      <c r="BE177" s="232"/>
      <c r="BF177" s="232"/>
      <c r="BG177" s="232">
        <v>1</v>
      </c>
      <c r="BH177" s="232"/>
      <c r="BI177" s="234">
        <f>+SUM(Distributivo_trabajo[[#This Row],[Grupo 3 años A]:[Tercero de BT IEME A]])</f>
        <v>1</v>
      </c>
      <c r="BJ177" s="235"/>
      <c r="BK177" s="235"/>
      <c r="BL177" s="235"/>
      <c r="BM177" s="235"/>
      <c r="BN177" s="235"/>
      <c r="BO177" s="235"/>
      <c r="BP177" s="235"/>
      <c r="BQ177" s="235"/>
      <c r="BR177" s="235"/>
      <c r="BS177" s="235"/>
      <c r="BT177" s="235"/>
      <c r="BU177" s="235"/>
      <c r="BV177" s="236"/>
      <c r="BW177" s="236"/>
      <c r="BX177" s="236"/>
      <c r="BY177" s="236"/>
      <c r="BZ177" s="237">
        <f>+SUM(Distributivo_trabajo[[#This Row],[Grupo 3 años A2]:[BTP]])</f>
        <v>0</v>
      </c>
      <c r="CA177" s="232"/>
      <c r="CB177" s="232"/>
      <c r="CC177" s="232"/>
      <c r="CD177" s="232"/>
      <c r="CE177" s="232"/>
      <c r="CF177" s="232"/>
      <c r="CG177" s="234">
        <f>+SUM(Distributivo_trabajo[[#This Row],[8vo A]:[Tercero de BGU A3]])</f>
        <v>0</v>
      </c>
      <c r="CH177" s="232"/>
      <c r="CI177" s="232"/>
      <c r="CJ177" s="232"/>
      <c r="CK17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77" s="234"/>
      <c r="CM177" s="234">
        <f>+SUM(Distributivo_trabajo[[#This Row],[Directivo]:[Total Periodos acompañamiento]])</f>
        <v>1</v>
      </c>
      <c r="CN177" s="238"/>
    </row>
    <row r="178" spans="1:92" x14ac:dyDescent="0.3">
      <c r="A178" s="227">
        <v>39</v>
      </c>
      <c r="B178" s="228" t="str">
        <f ca="1">IF(Distributivo_trabajo[[#This Row],[Nro.]]="","",VLOOKUP(Distributivo_trabajo[[#This Row],[Nro.]],'Nómina de personal'!$A:$C,3,0))</f>
        <v xml:space="preserve">MARGARITA ALEXANDRA  RONQUILLO CANDO </v>
      </c>
      <c r="C178" s="228" t="str">
        <f ca="1">IF(Distributivo_trabajo[[#This Row],[Nro.]]="","",VLOOKUP(Distributivo_trabajo[[#This Row],[Nro.]],'Nómina de personal'!$A:$K,11,0))</f>
        <v>Nomb. Definitivo</v>
      </c>
      <c r="D178" s="228" t="str">
        <f ca="1">IF(Distributivo_trabajo[[#This Row],[Nro.]]="","",VLOOKUP(Distributivo_trabajo[[#This Row],[Nro.]],'Nómina de personal'!$A:$L,12,0))</f>
        <v>Vicerrector</v>
      </c>
      <c r="E178" s="228" t="str">
        <f ca="1">IF(Distributivo_trabajo[[#This Row],[Nro.]]="","",VLOOKUP(Distributivo_trabajo[[#This Row],[Nro.]],'Nómina de personal'!$A:$G,7,0))</f>
        <v>VICERRECTORA</v>
      </c>
      <c r="F178" s="229" t="s">
        <v>291</v>
      </c>
      <c r="G178" s="229" t="s">
        <v>198</v>
      </c>
      <c r="H178" s="229"/>
      <c r="I178" s="230" t="s">
        <v>184</v>
      </c>
      <c r="J178" s="230"/>
      <c r="K178" s="230"/>
      <c r="L178" s="231"/>
      <c r="M178" s="231"/>
      <c r="N178" s="231"/>
      <c r="O178" s="231"/>
      <c r="P178" s="231"/>
      <c r="Q178" s="231"/>
      <c r="R178" s="231"/>
      <c r="S178" s="231"/>
      <c r="T178" s="231"/>
      <c r="U178" s="231"/>
      <c r="V178" s="231"/>
      <c r="W178" s="231"/>
      <c r="X178" s="231"/>
      <c r="Y178" s="231"/>
      <c r="Z178" s="231"/>
      <c r="AA178" s="231"/>
      <c r="AB178" s="231"/>
      <c r="AC178" s="231"/>
      <c r="AD178" s="231"/>
      <c r="AE178" s="231"/>
      <c r="AF178" s="231"/>
      <c r="AG178" s="231"/>
      <c r="AH178" s="231"/>
      <c r="AI178" s="231"/>
      <c r="AJ178" s="231"/>
      <c r="AK178" s="231"/>
      <c r="AL178" s="231"/>
      <c r="AM178" s="231"/>
      <c r="AN178" s="231"/>
      <c r="AO178" s="231"/>
      <c r="AP178" s="231"/>
      <c r="AQ178" s="231"/>
      <c r="AR178" s="231"/>
      <c r="AS178" s="231"/>
      <c r="AT178" s="232"/>
      <c r="AU178" s="232"/>
      <c r="AV178" s="232"/>
      <c r="AW178" s="232"/>
      <c r="AX178" s="233"/>
      <c r="AY178" s="232"/>
      <c r="AZ178" s="232"/>
      <c r="BA178" s="232">
        <v>2</v>
      </c>
      <c r="BB178" s="232"/>
      <c r="BC178" s="232"/>
      <c r="BD178" s="232"/>
      <c r="BE178" s="232"/>
      <c r="BF178" s="232"/>
      <c r="BG178" s="232"/>
      <c r="BH178" s="232"/>
      <c r="BI178" s="234">
        <f>+SUM(Distributivo_trabajo[[#This Row],[Grupo 3 años A]:[Tercero de BT IEME A]])</f>
        <v>2</v>
      </c>
      <c r="BJ178" s="235"/>
      <c r="BK178" s="235"/>
      <c r="BL178" s="235"/>
      <c r="BM178" s="235"/>
      <c r="BN178" s="235"/>
      <c r="BO178" s="235"/>
      <c r="BP178" s="235"/>
      <c r="BQ178" s="235"/>
      <c r="BR178" s="235"/>
      <c r="BS178" s="235"/>
      <c r="BT178" s="235"/>
      <c r="BU178" s="235"/>
      <c r="BV178" s="236"/>
      <c r="BW178" s="236"/>
      <c r="BX178" s="236"/>
      <c r="BY178" s="236"/>
      <c r="BZ178" s="237">
        <f>+SUM(Distributivo_trabajo[[#This Row],[Grupo 3 años A2]:[BTP]])</f>
        <v>0</v>
      </c>
      <c r="CA178" s="232"/>
      <c r="CB178" s="232"/>
      <c r="CC178" s="232"/>
      <c r="CD178" s="232"/>
      <c r="CE178" s="232"/>
      <c r="CF178" s="232"/>
      <c r="CG178" s="234">
        <f>+SUM(Distributivo_trabajo[[#This Row],[8vo A]:[Tercero de BGU A3]])</f>
        <v>0</v>
      </c>
      <c r="CH178" s="232"/>
      <c r="CI178" s="232"/>
      <c r="CJ178" s="232"/>
      <c r="CK17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78" s="234"/>
      <c r="CM178" s="234">
        <f>+SUM(Distributivo_trabajo[[#This Row],[Directivo]:[Total Periodos acompañamiento]])</f>
        <v>2</v>
      </c>
      <c r="CN178" s="238" t="s">
        <v>1373</v>
      </c>
    </row>
    <row r="179" spans="1:92" x14ac:dyDescent="0.3">
      <c r="A179" s="227">
        <v>39</v>
      </c>
      <c r="B179" s="228" t="str">
        <f ca="1">IF(Distributivo_trabajo[[#This Row],[Nro.]]="","",VLOOKUP(Distributivo_trabajo[[#This Row],[Nro.]],'Nómina de personal'!$A:$C,3,0))</f>
        <v xml:space="preserve">MARGARITA ALEXANDRA  RONQUILLO CANDO </v>
      </c>
      <c r="C179" s="228" t="str">
        <f ca="1">IF(Distributivo_trabajo[[#This Row],[Nro.]]="","",VLOOKUP(Distributivo_trabajo[[#This Row],[Nro.]],'Nómina de personal'!$A:$K,11,0))</f>
        <v>Nomb. Definitivo</v>
      </c>
      <c r="D179" s="228" t="str">
        <f ca="1">IF(Distributivo_trabajo[[#This Row],[Nro.]]="","",VLOOKUP(Distributivo_trabajo[[#This Row],[Nro.]],'Nómina de personal'!$A:$L,12,0))</f>
        <v>Vicerrector</v>
      </c>
      <c r="E179" s="228" t="str">
        <f ca="1">IF(Distributivo_trabajo[[#This Row],[Nro.]]="","",VLOOKUP(Distributivo_trabajo[[#This Row],[Nro.]],'Nómina de personal'!$A:$G,7,0))</f>
        <v>VICERRECTORA</v>
      </c>
      <c r="F179" s="229" t="s">
        <v>291</v>
      </c>
      <c r="G179" s="229" t="s">
        <v>198</v>
      </c>
      <c r="H179" s="229"/>
      <c r="I179" s="230" t="s">
        <v>164</v>
      </c>
      <c r="J179" s="230"/>
      <c r="K179" s="230"/>
      <c r="L179" s="231"/>
      <c r="M179" s="231"/>
      <c r="N179" s="231"/>
      <c r="O179" s="231"/>
      <c r="P179" s="231"/>
      <c r="Q179" s="231"/>
      <c r="R179" s="231"/>
      <c r="S179" s="231"/>
      <c r="T179" s="231"/>
      <c r="U179" s="231"/>
      <c r="V179" s="231"/>
      <c r="W179" s="231"/>
      <c r="X179" s="231"/>
      <c r="Y179" s="231"/>
      <c r="Z179" s="231"/>
      <c r="AA179" s="231"/>
      <c r="AB179" s="231"/>
      <c r="AC179" s="231"/>
      <c r="AD179" s="231"/>
      <c r="AE179" s="231"/>
      <c r="AF179" s="231"/>
      <c r="AG179" s="231"/>
      <c r="AH179" s="231"/>
      <c r="AI179" s="231"/>
      <c r="AJ179" s="231"/>
      <c r="AK179" s="231"/>
      <c r="AL179" s="231"/>
      <c r="AM179" s="231"/>
      <c r="AN179" s="231"/>
      <c r="AO179" s="231"/>
      <c r="AP179" s="231"/>
      <c r="AQ179" s="231"/>
      <c r="AR179" s="231"/>
      <c r="AS179" s="231"/>
      <c r="AT179" s="232"/>
      <c r="AU179" s="232"/>
      <c r="AV179" s="232"/>
      <c r="AW179" s="232"/>
      <c r="AX179" s="233"/>
      <c r="AY179" s="232"/>
      <c r="AZ179" s="232">
        <v>3</v>
      </c>
      <c r="BA179" s="232"/>
      <c r="BB179" s="232"/>
      <c r="BC179" s="232"/>
      <c r="BD179" s="232"/>
      <c r="BE179" s="232"/>
      <c r="BF179" s="232"/>
      <c r="BG179" s="232"/>
      <c r="BH179" s="232"/>
      <c r="BI179" s="234">
        <f>+SUM(Distributivo_trabajo[[#This Row],[Grupo 3 años A]:[Tercero de BT IEME A]])</f>
        <v>3</v>
      </c>
      <c r="BJ179" s="235"/>
      <c r="BK179" s="235"/>
      <c r="BL179" s="235"/>
      <c r="BM179" s="235"/>
      <c r="BN179" s="235"/>
      <c r="BO179" s="235"/>
      <c r="BP179" s="235"/>
      <c r="BQ179" s="235"/>
      <c r="BR179" s="235"/>
      <c r="BS179" s="235"/>
      <c r="BT179" s="235"/>
      <c r="BU179" s="235"/>
      <c r="BV179" s="236"/>
      <c r="BW179" s="236"/>
      <c r="BX179" s="236"/>
      <c r="BY179" s="236"/>
      <c r="BZ179" s="237">
        <f>+SUM(Distributivo_trabajo[[#This Row],[Grupo 3 años A2]:[BTP]])</f>
        <v>0</v>
      </c>
      <c r="CA179" s="232"/>
      <c r="CB179" s="232"/>
      <c r="CC179" s="232"/>
      <c r="CD179" s="232"/>
      <c r="CE179" s="232"/>
      <c r="CF179" s="232"/>
      <c r="CG179" s="234">
        <f>+SUM(Distributivo_trabajo[[#This Row],[8vo A]:[Tercero de BGU A3]])</f>
        <v>0</v>
      </c>
      <c r="CH179" s="232"/>
      <c r="CI179" s="232"/>
      <c r="CJ179" s="232"/>
      <c r="CK17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79" s="234"/>
      <c r="CM179" s="234">
        <f>+SUM(Distributivo_trabajo[[#This Row],[Directivo]:[Total Periodos acompañamiento]])</f>
        <v>3</v>
      </c>
      <c r="CN179" s="238"/>
    </row>
    <row r="180" spans="1:92" x14ac:dyDescent="0.3">
      <c r="A180" s="227">
        <v>39</v>
      </c>
      <c r="B180" s="228" t="str">
        <f ca="1">IF(Distributivo_trabajo[[#This Row],[Nro.]]="","",VLOOKUP(Distributivo_trabajo[[#This Row],[Nro.]],'Nómina de personal'!$A:$C,3,0))</f>
        <v xml:space="preserve">MARGARITA ALEXANDRA  RONQUILLO CANDO </v>
      </c>
      <c r="C180" s="228" t="str">
        <f ca="1">IF(Distributivo_trabajo[[#This Row],[Nro.]]="","",VLOOKUP(Distributivo_trabajo[[#This Row],[Nro.]],'Nómina de personal'!$A:$K,11,0))</f>
        <v>Nomb. Definitivo</v>
      </c>
      <c r="D180" s="228" t="str">
        <f ca="1">IF(Distributivo_trabajo[[#This Row],[Nro.]]="","",VLOOKUP(Distributivo_trabajo[[#This Row],[Nro.]],'Nómina de personal'!$A:$L,12,0))</f>
        <v>Vicerrector</v>
      </c>
      <c r="E180" s="228" t="str">
        <f ca="1">IF(Distributivo_trabajo[[#This Row],[Nro.]]="","",VLOOKUP(Distributivo_trabajo[[#This Row],[Nro.]],'Nómina de personal'!$A:$G,7,0))</f>
        <v>VICERRECTORA</v>
      </c>
      <c r="F180" s="229" t="s">
        <v>261</v>
      </c>
      <c r="G180" s="229" t="s">
        <v>96</v>
      </c>
      <c r="H180" s="229"/>
      <c r="I180" s="230" t="s">
        <v>292</v>
      </c>
      <c r="J180" s="230"/>
      <c r="K180" s="230"/>
      <c r="L180" s="231"/>
      <c r="M180" s="231"/>
      <c r="N180" s="231"/>
      <c r="O180" s="231"/>
      <c r="P180" s="231"/>
      <c r="Q180" s="231"/>
      <c r="R180" s="231"/>
      <c r="S180" s="231"/>
      <c r="T180" s="231"/>
      <c r="U180" s="231"/>
      <c r="V180" s="231"/>
      <c r="W180" s="231"/>
      <c r="X180" s="231"/>
      <c r="Y180" s="231"/>
      <c r="Z180" s="231"/>
      <c r="AA180" s="231"/>
      <c r="AB180" s="231"/>
      <c r="AC180" s="231"/>
      <c r="AD180" s="231"/>
      <c r="AE180" s="231"/>
      <c r="AF180" s="231"/>
      <c r="AG180" s="231"/>
      <c r="AH180" s="231"/>
      <c r="AI180" s="231"/>
      <c r="AJ180" s="231"/>
      <c r="AK180" s="231"/>
      <c r="AL180" s="231"/>
      <c r="AM180" s="231"/>
      <c r="AN180" s="231"/>
      <c r="AO180" s="231"/>
      <c r="AP180" s="231"/>
      <c r="AQ180" s="231"/>
      <c r="AR180" s="231"/>
      <c r="AS180" s="231"/>
      <c r="AT180" s="232"/>
      <c r="AU180" s="232"/>
      <c r="AV180" s="232"/>
      <c r="AW180" s="232"/>
      <c r="AX180" s="233"/>
      <c r="AY180" s="232"/>
      <c r="AZ180" s="232"/>
      <c r="BA180" s="232"/>
      <c r="BB180" s="232"/>
      <c r="BC180" s="232"/>
      <c r="BD180" s="232"/>
      <c r="BE180" s="232"/>
      <c r="BF180" s="232"/>
      <c r="BG180" s="232"/>
      <c r="BH180" s="232"/>
      <c r="BI180" s="234">
        <f>+SUM(Distributivo_trabajo[[#This Row],[Grupo 3 años A]:[Tercero de BT IEME A]])</f>
        <v>0</v>
      </c>
      <c r="BJ180" s="235"/>
      <c r="BK180" s="235"/>
      <c r="BL180" s="235"/>
      <c r="BM180" s="235"/>
      <c r="BN180" s="235"/>
      <c r="BO180" s="235"/>
      <c r="BP180" s="235"/>
      <c r="BQ180" s="235"/>
      <c r="BR180" s="235"/>
      <c r="BS180" s="235"/>
      <c r="BT180" s="235"/>
      <c r="BU180" s="235"/>
      <c r="BV180" s="236"/>
      <c r="BW180" s="236"/>
      <c r="BX180" s="236"/>
      <c r="BY180" s="236"/>
      <c r="BZ180" s="237">
        <f>+SUM(Distributivo_trabajo[[#This Row],[Grupo 3 años A2]:[BTP]])</f>
        <v>0</v>
      </c>
      <c r="CA180" s="232"/>
      <c r="CB180" s="232"/>
      <c r="CC180" s="232"/>
      <c r="CD180" s="232"/>
      <c r="CE180" s="232"/>
      <c r="CF180" s="232"/>
      <c r="CG180" s="234">
        <f>+SUM(Distributivo_trabajo[[#This Row],[8vo A]:[Tercero de BGU A3]])</f>
        <v>0</v>
      </c>
      <c r="CH180" s="232">
        <v>35</v>
      </c>
      <c r="CI180" s="232"/>
      <c r="CJ180" s="232"/>
      <c r="CK18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0</v>
      </c>
      <c r="CL180" s="234"/>
      <c r="CM180" s="234">
        <f>+SUM(Distributivo_trabajo[[#This Row],[Directivo]:[Total Periodos acompañamiento]])</f>
        <v>35</v>
      </c>
      <c r="CN180" s="238"/>
    </row>
    <row r="181" spans="1:92" x14ac:dyDescent="0.3">
      <c r="A181" s="227">
        <v>61</v>
      </c>
      <c r="B181" s="228" t="str">
        <f ca="1">IF(Distributivo_trabajo[[#This Row],[Nro.]]="","",VLOOKUP(Distributivo_trabajo[[#This Row],[Nro.]],'Nómina de personal'!$A:$C,3,0))</f>
        <v xml:space="preserve">SILVIA DEL PILAR PILATASIG PILATASIG </v>
      </c>
      <c r="C181" s="228" t="str">
        <f ca="1">IF(Distributivo_trabajo[[#This Row],[Nro.]]="","",VLOOKUP(Distributivo_trabajo[[#This Row],[Nro.]],'Nómina de personal'!$A:$K,11,0))</f>
        <v>Nomb. Definitivo</v>
      </c>
      <c r="D181" s="228" t="str">
        <f ca="1">IF(Distributivo_trabajo[[#This Row],[Nro.]]="","",VLOOKUP(Distributivo_trabajo[[#This Row],[Nro.]],'Nómina de personal'!$A:$L,12,0))</f>
        <v>Docente</v>
      </c>
      <c r="E181" s="228" t="str">
        <f ca="1">IF(Distributivo_trabajo[[#This Row],[Nro.]]="","",VLOOKUP(Distributivo_trabajo[[#This Row],[Nro.]],'Nómina de personal'!$A:$G,7,0))</f>
        <v>GANADOR DE QSM 6 DOCENTE DE CIENCIAS NATURALES EGB 8VO A 10MO</v>
      </c>
      <c r="F181" s="229" t="s">
        <v>291</v>
      </c>
      <c r="G181" s="229" t="s">
        <v>198</v>
      </c>
      <c r="H181" s="229"/>
      <c r="I181" s="230" t="s">
        <v>164</v>
      </c>
      <c r="J181" s="230"/>
      <c r="K181" s="230"/>
      <c r="L181" s="231"/>
      <c r="M181" s="231"/>
      <c r="N181" s="231"/>
      <c r="O181" s="231"/>
      <c r="P181" s="231"/>
      <c r="Q181" s="231"/>
      <c r="R181" s="231"/>
      <c r="S181" s="231"/>
      <c r="T181" s="231"/>
      <c r="U181" s="231"/>
      <c r="V181" s="231"/>
      <c r="W181" s="231"/>
      <c r="X181" s="231"/>
      <c r="Y181" s="231"/>
      <c r="Z181" s="231"/>
      <c r="AA181" s="231"/>
      <c r="AB181" s="231"/>
      <c r="AC181" s="231"/>
      <c r="AD181" s="231"/>
      <c r="AE181" s="231"/>
      <c r="AF181" s="231"/>
      <c r="AG181" s="231"/>
      <c r="AH181" s="231"/>
      <c r="AI181" s="231"/>
      <c r="AJ181" s="231"/>
      <c r="AK181" s="231"/>
      <c r="AL181" s="231"/>
      <c r="AM181" s="231"/>
      <c r="AN181" s="231"/>
      <c r="AO181" s="231"/>
      <c r="AP181" s="231"/>
      <c r="AQ181" s="231"/>
      <c r="AR181" s="231"/>
      <c r="AS181" s="231"/>
      <c r="AT181" s="232"/>
      <c r="AU181" s="232"/>
      <c r="AV181" s="232"/>
      <c r="AW181" s="232"/>
      <c r="AX181" s="233"/>
      <c r="AY181" s="232">
        <v>3</v>
      </c>
      <c r="AZ181" s="232"/>
      <c r="BA181" s="232"/>
      <c r="BB181" s="232"/>
      <c r="BC181" s="232"/>
      <c r="BD181" s="232"/>
      <c r="BE181" s="232"/>
      <c r="BF181" s="232"/>
      <c r="BG181" s="232"/>
      <c r="BH181" s="232"/>
      <c r="BI181" s="234">
        <f>+SUM(Distributivo_trabajo[[#This Row],[Grupo 3 años A]:[Tercero de BT IEME A]])</f>
        <v>3</v>
      </c>
      <c r="BJ181" s="235"/>
      <c r="BK181" s="235"/>
      <c r="BL181" s="235"/>
      <c r="BM181" s="235"/>
      <c r="BN181" s="235"/>
      <c r="BO181" s="235"/>
      <c r="BP181" s="235"/>
      <c r="BQ181" s="235"/>
      <c r="BR181" s="235"/>
      <c r="BS181" s="235"/>
      <c r="BT181" s="235"/>
      <c r="BU181" s="235"/>
      <c r="BV181" s="236"/>
      <c r="BW181" s="236"/>
      <c r="BX181" s="236"/>
      <c r="BY181" s="236"/>
      <c r="BZ181" s="237">
        <f>+SUM(Distributivo_trabajo[[#This Row],[Grupo 3 años A2]:[BTP]])</f>
        <v>0</v>
      </c>
      <c r="CA181" s="232"/>
      <c r="CB181" s="232"/>
      <c r="CC181" s="232"/>
      <c r="CD181" s="232"/>
      <c r="CE181" s="232"/>
      <c r="CF181" s="232"/>
      <c r="CG181" s="234">
        <f>+SUM(Distributivo_trabajo[[#This Row],[8vo A]:[Tercero de BGU A3]])</f>
        <v>0</v>
      </c>
      <c r="CH181" s="232"/>
      <c r="CI181" s="232"/>
      <c r="CJ181" s="232"/>
      <c r="CK18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181" s="234">
        <v>4</v>
      </c>
      <c r="CM181" s="234">
        <f>+SUM(Distributivo_trabajo[[#This Row],[Directivo]:[Total Periodos acompañamiento]])</f>
        <v>7</v>
      </c>
      <c r="CN181" s="238"/>
    </row>
    <row r="182" spans="1:92" x14ac:dyDescent="0.3">
      <c r="A182" s="227">
        <v>61</v>
      </c>
      <c r="B182" s="228" t="str">
        <f ca="1">IF(Distributivo_trabajo[[#This Row],[Nro.]]="","",VLOOKUP(Distributivo_trabajo[[#This Row],[Nro.]],'Nómina de personal'!$A:$C,3,0))</f>
        <v xml:space="preserve">SILVIA DEL PILAR PILATASIG PILATASIG </v>
      </c>
      <c r="C182" s="228" t="str">
        <f ca="1">IF(Distributivo_trabajo[[#This Row],[Nro.]]="","",VLOOKUP(Distributivo_trabajo[[#This Row],[Nro.]],'Nómina de personal'!$A:$K,11,0))</f>
        <v>Nomb. Definitivo</v>
      </c>
      <c r="D182" s="228" t="str">
        <f ca="1">IF(Distributivo_trabajo[[#This Row],[Nro.]]="","",VLOOKUP(Distributivo_trabajo[[#This Row],[Nro.]],'Nómina de personal'!$A:$L,12,0))</f>
        <v>Docente</v>
      </c>
      <c r="E182" s="228" t="str">
        <f ca="1">IF(Distributivo_trabajo[[#This Row],[Nro.]]="","",VLOOKUP(Distributivo_trabajo[[#This Row],[Nro.]],'Nómina de personal'!$A:$G,7,0))</f>
        <v>GANADOR DE QSM 6 DOCENTE DE CIENCIAS NATURALES EGB 8VO A 10MO</v>
      </c>
      <c r="F182" s="229" t="s">
        <v>291</v>
      </c>
      <c r="G182" s="229" t="s">
        <v>198</v>
      </c>
      <c r="H182" s="229"/>
      <c r="I182" s="230" t="s">
        <v>164</v>
      </c>
      <c r="J182" s="242"/>
      <c r="K182" s="242"/>
      <c r="L182" s="243"/>
      <c r="M182" s="243"/>
      <c r="N182" s="243"/>
      <c r="O182" s="243"/>
      <c r="P182" s="231"/>
      <c r="Q182" s="231"/>
      <c r="R182" s="231"/>
      <c r="S182" s="231"/>
      <c r="T182" s="231"/>
      <c r="U182" s="231"/>
      <c r="V182" s="231"/>
      <c r="W182" s="231"/>
      <c r="X182" s="231"/>
      <c r="Y182" s="231"/>
      <c r="Z182" s="231"/>
      <c r="AA182" s="231"/>
      <c r="AB182" s="231"/>
      <c r="AC182" s="231"/>
      <c r="AD182" s="231"/>
      <c r="AE182" s="231"/>
      <c r="AF182" s="231"/>
      <c r="AG182" s="231"/>
      <c r="AH182" s="231"/>
      <c r="AI182" s="231"/>
      <c r="AJ182" s="243"/>
      <c r="AK182" s="243"/>
      <c r="AL182" s="243"/>
      <c r="AM182" s="243"/>
      <c r="AN182" s="243"/>
      <c r="AO182" s="243"/>
      <c r="AP182" s="243"/>
      <c r="AQ182" s="243"/>
      <c r="AR182" s="243"/>
      <c r="AS182" s="243"/>
      <c r="AT182" s="244"/>
      <c r="AU182" s="244"/>
      <c r="AV182" s="244"/>
      <c r="AW182" s="244"/>
      <c r="AX182" s="245"/>
      <c r="AY182" s="244"/>
      <c r="AZ182" s="244"/>
      <c r="BA182" s="244">
        <v>2</v>
      </c>
      <c r="BB182" s="244"/>
      <c r="BC182" s="244"/>
      <c r="BD182" s="244"/>
      <c r="BE182" s="244"/>
      <c r="BF182" s="244"/>
      <c r="BG182" s="244"/>
      <c r="BH182" s="244"/>
      <c r="BI182" s="246">
        <f>+SUM(Distributivo_trabajo[[#This Row],[Grupo 3 años A]:[Tercero de BT IEME A]])</f>
        <v>2</v>
      </c>
      <c r="BJ182" s="247"/>
      <c r="BK182" s="247"/>
      <c r="BL182" s="247"/>
      <c r="BM182" s="247"/>
      <c r="BN182" s="247"/>
      <c r="BO182" s="247"/>
      <c r="BP182" s="247"/>
      <c r="BQ182" s="247"/>
      <c r="BR182" s="247"/>
      <c r="BS182" s="247"/>
      <c r="BT182" s="247"/>
      <c r="BU182" s="247"/>
      <c r="BV182" s="248"/>
      <c r="BW182" s="248"/>
      <c r="BX182" s="248"/>
      <c r="BY182" s="248"/>
      <c r="BZ182" s="249">
        <f>+SUM(Distributivo_trabajo[[#This Row],[Grupo 3 años A2]:[BTP]])</f>
        <v>0</v>
      </c>
      <c r="CA182" s="244"/>
      <c r="CB182" s="244"/>
      <c r="CC182" s="244"/>
      <c r="CD182" s="244"/>
      <c r="CE182" s="244"/>
      <c r="CF182" s="244"/>
      <c r="CG182" s="246">
        <f>+SUM(Distributivo_trabajo[[#This Row],[8vo A]:[Tercero de BGU A3]])</f>
        <v>0</v>
      </c>
      <c r="CH182" s="244"/>
      <c r="CI182" s="244"/>
      <c r="CJ182" s="244"/>
      <c r="CK18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82" s="246"/>
      <c r="CM182" s="246">
        <f>+SUM(Distributivo_trabajo[[#This Row],[Directivo]:[Total Periodos acompañamiento]])</f>
        <v>2</v>
      </c>
      <c r="CN182" s="250"/>
    </row>
    <row r="183" spans="1:92" x14ac:dyDescent="0.3">
      <c r="A183" s="227">
        <v>61</v>
      </c>
      <c r="B183" s="228" t="str">
        <f ca="1">IF(Distributivo_trabajo[[#This Row],[Nro.]]="","",VLOOKUP(Distributivo_trabajo[[#This Row],[Nro.]],'Nómina de personal'!$A:$C,3,0))</f>
        <v xml:space="preserve">SILVIA DEL PILAR PILATASIG PILATASIG </v>
      </c>
      <c r="C183" s="228" t="str">
        <f ca="1">IF(Distributivo_trabajo[[#This Row],[Nro.]]="","",VLOOKUP(Distributivo_trabajo[[#This Row],[Nro.]],'Nómina de personal'!$A:$K,11,0))</f>
        <v>Nomb. Definitivo</v>
      </c>
      <c r="D183" s="228" t="str">
        <f ca="1">IF(Distributivo_trabajo[[#This Row],[Nro.]]="","",VLOOKUP(Distributivo_trabajo[[#This Row],[Nro.]],'Nómina de personal'!$A:$L,12,0))</f>
        <v>Docente</v>
      </c>
      <c r="E183" s="228" t="str">
        <f ca="1">IF(Distributivo_trabajo[[#This Row],[Nro.]]="","",VLOOKUP(Distributivo_trabajo[[#This Row],[Nro.]],'Nómina de personal'!$A:$G,7,0))</f>
        <v>GANADOR DE QSM 6 DOCENTE DE CIENCIAS NATURALES EGB 8VO A 10MO</v>
      </c>
      <c r="F183" s="229" t="s">
        <v>291</v>
      </c>
      <c r="G183" s="229" t="s">
        <v>456</v>
      </c>
      <c r="H183" s="229" t="s">
        <v>215</v>
      </c>
      <c r="I183" s="230" t="s">
        <v>164</v>
      </c>
      <c r="J183" s="230"/>
      <c r="K183" s="230"/>
      <c r="L183" s="231"/>
      <c r="M183" s="231"/>
      <c r="N183" s="231"/>
      <c r="O183" s="231"/>
      <c r="P183" s="231"/>
      <c r="Q183" s="231"/>
      <c r="R183" s="231"/>
      <c r="S183" s="231"/>
      <c r="T183" s="231"/>
      <c r="U183" s="231"/>
      <c r="V183" s="231"/>
      <c r="W183" s="231"/>
      <c r="X183" s="231"/>
      <c r="Y183" s="231"/>
      <c r="Z183" s="231"/>
      <c r="AA183" s="231"/>
      <c r="AB183" s="231"/>
      <c r="AC183" s="231"/>
      <c r="AD183" s="231"/>
      <c r="AE183" s="231"/>
      <c r="AF183" s="231"/>
      <c r="AG183" s="231"/>
      <c r="AH183" s="231"/>
      <c r="AI183" s="231"/>
      <c r="AJ183" s="231"/>
      <c r="AK183" s="231"/>
      <c r="AL183" s="231"/>
      <c r="AM183" s="231"/>
      <c r="AN183" s="231"/>
      <c r="AO183" s="231"/>
      <c r="AP183" s="231"/>
      <c r="AQ183" s="231"/>
      <c r="AR183" s="231"/>
      <c r="AS183" s="231"/>
      <c r="AT183" s="232"/>
      <c r="AU183" s="232"/>
      <c r="AV183" s="232"/>
      <c r="AW183" s="232"/>
      <c r="AX183" s="233"/>
      <c r="AY183" s="232"/>
      <c r="AZ183" s="232"/>
      <c r="BA183" s="232"/>
      <c r="BB183" s="232"/>
      <c r="BC183" s="232"/>
      <c r="BD183" s="232"/>
      <c r="BE183" s="232">
        <v>2</v>
      </c>
      <c r="BF183" s="232"/>
      <c r="BG183" s="232"/>
      <c r="BH183" s="232"/>
      <c r="BI183" s="234">
        <f>+SUM(Distributivo_trabajo[[#This Row],[Grupo 3 años A]:[Tercero de BT IEME A]])</f>
        <v>2</v>
      </c>
      <c r="BJ183" s="235"/>
      <c r="BK183" s="235"/>
      <c r="BL183" s="235"/>
      <c r="BM183" s="235"/>
      <c r="BN183" s="235"/>
      <c r="BO183" s="235"/>
      <c r="BP183" s="235"/>
      <c r="BQ183" s="235"/>
      <c r="BR183" s="235"/>
      <c r="BS183" s="235"/>
      <c r="BT183" s="235"/>
      <c r="BU183" s="235"/>
      <c r="BV183" s="236"/>
      <c r="BW183" s="236"/>
      <c r="BX183" s="236"/>
      <c r="BY183" s="236"/>
      <c r="BZ183" s="237">
        <f>+SUM(Distributivo_trabajo[[#This Row],[Grupo 3 años A2]:[BTP]])</f>
        <v>0</v>
      </c>
      <c r="CA183" s="232"/>
      <c r="CB183" s="232"/>
      <c r="CC183" s="232"/>
      <c r="CD183" s="232"/>
      <c r="CE183" s="232"/>
      <c r="CF183" s="232"/>
      <c r="CG183" s="234">
        <f>+SUM(Distributivo_trabajo[[#This Row],[8vo A]:[Tercero de BGU A3]])</f>
        <v>0</v>
      </c>
      <c r="CH183" s="232"/>
      <c r="CI183" s="232"/>
      <c r="CJ183" s="232"/>
      <c r="CK18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83" s="234"/>
      <c r="CM183" s="234">
        <f>+SUM(Distributivo_trabajo[[#This Row],[Directivo]:[Total Periodos acompañamiento]])</f>
        <v>2</v>
      </c>
      <c r="CN183" s="238"/>
    </row>
    <row r="184" spans="1:92" x14ac:dyDescent="0.3">
      <c r="A184" s="227">
        <v>61</v>
      </c>
      <c r="B184" s="228" t="str">
        <f ca="1">IF(Distributivo_trabajo[[#This Row],[Nro.]]="","",VLOOKUP(Distributivo_trabajo[[#This Row],[Nro.]],'Nómina de personal'!$A:$C,3,0))</f>
        <v xml:space="preserve">SILVIA DEL PILAR PILATASIG PILATASIG </v>
      </c>
      <c r="C184" s="228" t="str">
        <f ca="1">IF(Distributivo_trabajo[[#This Row],[Nro.]]="","",VLOOKUP(Distributivo_trabajo[[#This Row],[Nro.]],'Nómina de personal'!$A:$K,11,0))</f>
        <v>Nomb. Definitivo</v>
      </c>
      <c r="D184" s="228" t="str">
        <f ca="1">IF(Distributivo_trabajo[[#This Row],[Nro.]]="","",VLOOKUP(Distributivo_trabajo[[#This Row],[Nro.]],'Nómina de personal'!$A:$L,12,0))</f>
        <v>Docente</v>
      </c>
      <c r="E184" s="228" t="str">
        <f ca="1">IF(Distributivo_trabajo[[#This Row],[Nro.]]="","",VLOOKUP(Distributivo_trabajo[[#This Row],[Nro.]],'Nómina de personal'!$A:$G,7,0))</f>
        <v>GANADOR DE QSM 6 DOCENTE DE CIENCIAS NATURALES EGB 8VO A 10MO</v>
      </c>
      <c r="F184" s="229" t="s">
        <v>291</v>
      </c>
      <c r="G184" s="229" t="s">
        <v>456</v>
      </c>
      <c r="H184" s="229" t="s">
        <v>215</v>
      </c>
      <c r="I184" s="230" t="s">
        <v>164</v>
      </c>
      <c r="J184" s="242"/>
      <c r="K184" s="242"/>
      <c r="L184" s="243"/>
      <c r="M184" s="243"/>
      <c r="N184" s="243"/>
      <c r="O184" s="243"/>
      <c r="P184" s="231"/>
      <c r="Q184" s="231"/>
      <c r="R184" s="231"/>
      <c r="S184" s="231"/>
      <c r="T184" s="231"/>
      <c r="U184" s="231"/>
      <c r="V184" s="231"/>
      <c r="W184" s="231"/>
      <c r="X184" s="231"/>
      <c r="Y184" s="231"/>
      <c r="Z184" s="231"/>
      <c r="AA184" s="231"/>
      <c r="AB184" s="231"/>
      <c r="AC184" s="231"/>
      <c r="AD184" s="231"/>
      <c r="AE184" s="231"/>
      <c r="AF184" s="231"/>
      <c r="AG184" s="231"/>
      <c r="AH184" s="231"/>
      <c r="AI184" s="231"/>
      <c r="AJ184" s="243"/>
      <c r="AK184" s="243"/>
      <c r="AL184" s="243"/>
      <c r="AM184" s="243"/>
      <c r="AN184" s="243"/>
      <c r="AO184" s="243"/>
      <c r="AP184" s="243"/>
      <c r="AQ184" s="243"/>
      <c r="AR184" s="243"/>
      <c r="AS184" s="243"/>
      <c r="AT184" s="244"/>
      <c r="AU184" s="244"/>
      <c r="AV184" s="244"/>
      <c r="AW184" s="244"/>
      <c r="AX184" s="245"/>
      <c r="AY184" s="244"/>
      <c r="AZ184" s="244"/>
      <c r="BA184" s="244"/>
      <c r="BB184" s="244"/>
      <c r="BC184" s="244"/>
      <c r="BD184" s="244"/>
      <c r="BE184" s="244"/>
      <c r="BF184" s="244">
        <v>2</v>
      </c>
      <c r="BG184" s="244"/>
      <c r="BH184" s="244"/>
      <c r="BI184" s="246">
        <f>+SUM(Distributivo_trabajo[[#This Row],[Grupo 3 años A]:[Tercero de BT IEME A]])</f>
        <v>2</v>
      </c>
      <c r="BJ184" s="247"/>
      <c r="BK184" s="247"/>
      <c r="BL184" s="247"/>
      <c r="BM184" s="247"/>
      <c r="BN184" s="247"/>
      <c r="BO184" s="247"/>
      <c r="BP184" s="247"/>
      <c r="BQ184" s="247"/>
      <c r="BR184" s="247"/>
      <c r="BS184" s="247"/>
      <c r="BT184" s="247"/>
      <c r="BU184" s="247"/>
      <c r="BV184" s="248"/>
      <c r="BW184" s="248"/>
      <c r="BX184" s="248"/>
      <c r="BY184" s="248"/>
      <c r="BZ184" s="249">
        <f>+SUM(Distributivo_trabajo[[#This Row],[Grupo 3 años A2]:[BTP]])</f>
        <v>0</v>
      </c>
      <c r="CA184" s="244"/>
      <c r="CB184" s="244"/>
      <c r="CC184" s="244"/>
      <c r="CD184" s="244"/>
      <c r="CE184" s="244"/>
      <c r="CF184" s="244"/>
      <c r="CG184" s="246">
        <f>+SUM(Distributivo_trabajo[[#This Row],[8vo A]:[Tercero de BGU A3]])</f>
        <v>0</v>
      </c>
      <c r="CH184" s="244"/>
      <c r="CI184" s="244"/>
      <c r="CJ184" s="244"/>
      <c r="CK18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84" s="246"/>
      <c r="CM184" s="246">
        <f>+SUM(Distributivo_trabajo[[#This Row],[Directivo]:[Total Periodos acompañamiento]])</f>
        <v>2</v>
      </c>
      <c r="CN184" s="250"/>
    </row>
    <row r="185" spans="1:92" x14ac:dyDescent="0.3">
      <c r="A185" s="227">
        <v>61</v>
      </c>
      <c r="B185" s="228" t="str">
        <f ca="1">IF(Distributivo_trabajo[[#This Row],[Nro.]]="","",VLOOKUP(Distributivo_trabajo[[#This Row],[Nro.]],'Nómina de personal'!$A:$C,3,0))</f>
        <v xml:space="preserve">SILVIA DEL PILAR PILATASIG PILATASIG </v>
      </c>
      <c r="C185" s="228" t="str">
        <f ca="1">IF(Distributivo_trabajo[[#This Row],[Nro.]]="","",VLOOKUP(Distributivo_trabajo[[#This Row],[Nro.]],'Nómina de personal'!$A:$K,11,0))</f>
        <v>Nomb. Definitivo</v>
      </c>
      <c r="D185" s="228" t="str">
        <f ca="1">IF(Distributivo_trabajo[[#This Row],[Nro.]]="","",VLOOKUP(Distributivo_trabajo[[#This Row],[Nro.]],'Nómina de personal'!$A:$L,12,0))</f>
        <v>Docente</v>
      </c>
      <c r="E185" s="228" t="str">
        <f ca="1">IF(Distributivo_trabajo[[#This Row],[Nro.]]="","",VLOOKUP(Distributivo_trabajo[[#This Row],[Nro.]],'Nómina de personal'!$A:$G,7,0))</f>
        <v>GANADOR DE QSM 6 DOCENTE DE CIENCIAS NATURALES EGB 8VO A 10MO</v>
      </c>
      <c r="F185" s="229" t="s">
        <v>291</v>
      </c>
      <c r="G185" s="229" t="s">
        <v>456</v>
      </c>
      <c r="H185" s="229" t="s">
        <v>215</v>
      </c>
      <c r="I185" s="230" t="s">
        <v>164</v>
      </c>
      <c r="J185" s="242"/>
      <c r="K185" s="242"/>
      <c r="L185" s="243"/>
      <c r="M185" s="243"/>
      <c r="N185" s="243"/>
      <c r="O185" s="243"/>
      <c r="P185" s="231"/>
      <c r="Q185" s="231"/>
      <c r="R185" s="231"/>
      <c r="S185" s="231"/>
      <c r="T185" s="231"/>
      <c r="U185" s="231"/>
      <c r="V185" s="231"/>
      <c r="W185" s="231"/>
      <c r="X185" s="231"/>
      <c r="Y185" s="231"/>
      <c r="Z185" s="231"/>
      <c r="AA185" s="231"/>
      <c r="AB185" s="231"/>
      <c r="AC185" s="231"/>
      <c r="AD185" s="231"/>
      <c r="AE185" s="231"/>
      <c r="AF185" s="231"/>
      <c r="AG185" s="231"/>
      <c r="AH185" s="231"/>
      <c r="AI185" s="231"/>
      <c r="AJ185" s="243"/>
      <c r="AK185" s="243"/>
      <c r="AL185" s="243"/>
      <c r="AM185" s="243"/>
      <c r="AN185" s="243"/>
      <c r="AO185" s="243"/>
      <c r="AP185" s="243"/>
      <c r="AQ185" s="243"/>
      <c r="AR185" s="243"/>
      <c r="AS185" s="243"/>
      <c r="AT185" s="244"/>
      <c r="AU185" s="244"/>
      <c r="AV185" s="244"/>
      <c r="AW185" s="244"/>
      <c r="AX185" s="245"/>
      <c r="AY185" s="244"/>
      <c r="AZ185" s="244"/>
      <c r="BA185" s="244"/>
      <c r="BB185" s="244"/>
      <c r="BC185" s="244"/>
      <c r="BD185" s="244"/>
      <c r="BE185" s="244"/>
      <c r="BF185" s="244"/>
      <c r="BG185" s="244">
        <v>2</v>
      </c>
      <c r="BH185" s="244"/>
      <c r="BI185" s="246">
        <f>+SUM(Distributivo_trabajo[[#This Row],[Grupo 3 años A]:[Tercero de BT IEME A]])</f>
        <v>2</v>
      </c>
      <c r="BJ185" s="247"/>
      <c r="BK185" s="247"/>
      <c r="BL185" s="247"/>
      <c r="BM185" s="247"/>
      <c r="BN185" s="247"/>
      <c r="BO185" s="247"/>
      <c r="BP185" s="247"/>
      <c r="BQ185" s="247"/>
      <c r="BR185" s="247"/>
      <c r="BS185" s="247"/>
      <c r="BT185" s="247"/>
      <c r="BU185" s="247"/>
      <c r="BV185" s="248"/>
      <c r="BW185" s="248"/>
      <c r="BX185" s="248"/>
      <c r="BY185" s="248"/>
      <c r="BZ185" s="249">
        <f>+SUM(Distributivo_trabajo[[#This Row],[Grupo 3 años A2]:[BTP]])</f>
        <v>0</v>
      </c>
      <c r="CA185" s="244"/>
      <c r="CB185" s="244"/>
      <c r="CC185" s="244"/>
      <c r="CD185" s="244"/>
      <c r="CE185" s="244"/>
      <c r="CF185" s="244"/>
      <c r="CG185" s="246">
        <f>+SUM(Distributivo_trabajo[[#This Row],[8vo A]:[Tercero de BGU A3]])</f>
        <v>0</v>
      </c>
      <c r="CH185" s="244"/>
      <c r="CI185" s="244"/>
      <c r="CJ185" s="244"/>
      <c r="CK18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85" s="246"/>
      <c r="CM185" s="246">
        <f>+SUM(Distributivo_trabajo[[#This Row],[Directivo]:[Total Periodos acompañamiento]])</f>
        <v>2</v>
      </c>
      <c r="CN185" s="250"/>
    </row>
    <row r="186" spans="1:92" x14ac:dyDescent="0.3">
      <c r="A186" s="227">
        <v>61</v>
      </c>
      <c r="B186" s="228" t="str">
        <f ca="1">IF(Distributivo_trabajo[[#This Row],[Nro.]]="","",VLOOKUP(Distributivo_trabajo[[#This Row],[Nro.]],'Nómina de personal'!$A:$C,3,0))</f>
        <v xml:space="preserve">SILVIA DEL PILAR PILATASIG PILATASIG </v>
      </c>
      <c r="C186" s="228" t="str">
        <f ca="1">IF(Distributivo_trabajo[[#This Row],[Nro.]]="","",VLOOKUP(Distributivo_trabajo[[#This Row],[Nro.]],'Nómina de personal'!$A:$K,11,0))</f>
        <v>Nomb. Definitivo</v>
      </c>
      <c r="D186" s="228" t="str">
        <f ca="1">IF(Distributivo_trabajo[[#This Row],[Nro.]]="","",VLOOKUP(Distributivo_trabajo[[#This Row],[Nro.]],'Nómina de personal'!$A:$L,12,0))</f>
        <v>Docente</v>
      </c>
      <c r="E186" s="228" t="str">
        <f ca="1">IF(Distributivo_trabajo[[#This Row],[Nro.]]="","",VLOOKUP(Distributivo_trabajo[[#This Row],[Nro.]],'Nómina de personal'!$A:$G,7,0))</f>
        <v>GANADOR DE QSM 6 DOCENTE DE CIENCIAS NATURALES EGB 8VO A 10MO</v>
      </c>
      <c r="F186" s="229" t="s">
        <v>291</v>
      </c>
      <c r="G186" s="229" t="s">
        <v>456</v>
      </c>
      <c r="H186" s="229" t="s">
        <v>215</v>
      </c>
      <c r="I186" s="230" t="s">
        <v>164</v>
      </c>
      <c r="J186" s="242"/>
      <c r="K186" s="242"/>
      <c r="L186" s="243"/>
      <c r="M186" s="243"/>
      <c r="N186" s="243"/>
      <c r="O186" s="243"/>
      <c r="P186" s="231"/>
      <c r="Q186" s="231"/>
      <c r="R186" s="231"/>
      <c r="S186" s="231"/>
      <c r="T186" s="231"/>
      <c r="U186" s="231"/>
      <c r="V186" s="231"/>
      <c r="W186" s="231"/>
      <c r="X186" s="231"/>
      <c r="Y186" s="231"/>
      <c r="Z186" s="231"/>
      <c r="AA186" s="231"/>
      <c r="AB186" s="231"/>
      <c r="AC186" s="231"/>
      <c r="AD186" s="231"/>
      <c r="AE186" s="231"/>
      <c r="AF186" s="231"/>
      <c r="AG186" s="231"/>
      <c r="AH186" s="231"/>
      <c r="AI186" s="231"/>
      <c r="AJ186" s="243"/>
      <c r="AK186" s="243"/>
      <c r="AL186" s="243"/>
      <c r="AM186" s="243"/>
      <c r="AN186" s="243"/>
      <c r="AO186" s="243"/>
      <c r="AP186" s="243"/>
      <c r="AQ186" s="243"/>
      <c r="AR186" s="243"/>
      <c r="AS186" s="243"/>
      <c r="AT186" s="244"/>
      <c r="AU186" s="244"/>
      <c r="AV186" s="244"/>
      <c r="AW186" s="244"/>
      <c r="AX186" s="245"/>
      <c r="AY186" s="244"/>
      <c r="AZ186" s="244"/>
      <c r="BA186" s="244"/>
      <c r="BB186" s="244"/>
      <c r="BC186" s="244"/>
      <c r="BD186" s="244"/>
      <c r="BE186" s="244"/>
      <c r="BF186" s="244"/>
      <c r="BG186" s="244"/>
      <c r="BH186" s="244">
        <v>2</v>
      </c>
      <c r="BI186" s="246">
        <f>+SUM(Distributivo_trabajo[[#This Row],[Grupo 3 años A]:[Tercero de BT IEME A]])</f>
        <v>2</v>
      </c>
      <c r="BJ186" s="247"/>
      <c r="BK186" s="247"/>
      <c r="BL186" s="247"/>
      <c r="BM186" s="247"/>
      <c r="BN186" s="247"/>
      <c r="BO186" s="247"/>
      <c r="BP186" s="247"/>
      <c r="BQ186" s="247"/>
      <c r="BR186" s="247"/>
      <c r="BS186" s="247"/>
      <c r="BT186" s="247"/>
      <c r="BU186" s="247"/>
      <c r="BV186" s="248"/>
      <c r="BW186" s="248"/>
      <c r="BX186" s="248"/>
      <c r="BY186" s="248"/>
      <c r="BZ186" s="249">
        <f>+SUM(Distributivo_trabajo[[#This Row],[Grupo 3 años A2]:[BTP]])</f>
        <v>0</v>
      </c>
      <c r="CA186" s="244"/>
      <c r="CB186" s="244"/>
      <c r="CC186" s="244"/>
      <c r="CD186" s="244"/>
      <c r="CE186" s="244"/>
      <c r="CF186" s="244"/>
      <c r="CG186" s="246">
        <f>+SUM(Distributivo_trabajo[[#This Row],[8vo A]:[Tercero de BGU A3]])</f>
        <v>0</v>
      </c>
      <c r="CH186" s="244"/>
      <c r="CI186" s="244"/>
      <c r="CJ186" s="244"/>
      <c r="CK18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86" s="246"/>
      <c r="CM186" s="246">
        <f>+SUM(Distributivo_trabajo[[#This Row],[Directivo]:[Total Periodos acompañamiento]])</f>
        <v>2</v>
      </c>
      <c r="CN186" s="250"/>
    </row>
    <row r="187" spans="1:92" x14ac:dyDescent="0.3">
      <c r="A187" s="227">
        <v>61</v>
      </c>
      <c r="B187" s="228" t="str">
        <f ca="1">IF(Distributivo_trabajo[[#This Row],[Nro.]]="","",VLOOKUP(Distributivo_trabajo[[#This Row],[Nro.]],'Nómina de personal'!$A:$C,3,0))</f>
        <v xml:space="preserve">SILVIA DEL PILAR PILATASIG PILATASIG </v>
      </c>
      <c r="C187" s="228" t="str">
        <f ca="1">IF(Distributivo_trabajo[[#This Row],[Nro.]]="","",VLOOKUP(Distributivo_trabajo[[#This Row],[Nro.]],'Nómina de personal'!$A:$K,11,0))</f>
        <v>Nomb. Definitivo</v>
      </c>
      <c r="D187" s="228" t="str">
        <f ca="1">IF(Distributivo_trabajo[[#This Row],[Nro.]]="","",VLOOKUP(Distributivo_trabajo[[#This Row],[Nro.]],'Nómina de personal'!$A:$L,12,0))</f>
        <v>Docente</v>
      </c>
      <c r="E187" s="228" t="str">
        <f ca="1">IF(Distributivo_trabajo[[#This Row],[Nro.]]="","",VLOOKUP(Distributivo_trabajo[[#This Row],[Nro.]],'Nómina de personal'!$A:$G,7,0))</f>
        <v>GANADOR DE QSM 6 DOCENTE DE CIENCIAS NATURALES EGB 8VO A 10MO</v>
      </c>
      <c r="F187" s="229" t="s">
        <v>291</v>
      </c>
      <c r="G187" s="229" t="s">
        <v>456</v>
      </c>
      <c r="H187" s="229" t="s">
        <v>225</v>
      </c>
      <c r="I187" s="230" t="s">
        <v>164</v>
      </c>
      <c r="J187" s="230"/>
      <c r="K187" s="230"/>
      <c r="L187" s="231"/>
      <c r="M187" s="231"/>
      <c r="N187" s="231"/>
      <c r="O187" s="231"/>
      <c r="P187" s="231"/>
      <c r="Q187" s="231"/>
      <c r="R187" s="231"/>
      <c r="S187" s="231"/>
      <c r="T187" s="231"/>
      <c r="U187" s="231"/>
      <c r="V187" s="231"/>
      <c r="W187" s="231"/>
      <c r="X187" s="231"/>
      <c r="Y187" s="231"/>
      <c r="Z187" s="231"/>
      <c r="AA187" s="231"/>
      <c r="AB187" s="231"/>
      <c r="AC187" s="231"/>
      <c r="AD187" s="231"/>
      <c r="AE187" s="231"/>
      <c r="AF187" s="231"/>
      <c r="AG187" s="231"/>
      <c r="AH187" s="231"/>
      <c r="AI187" s="231"/>
      <c r="AJ187" s="231"/>
      <c r="AK187" s="231"/>
      <c r="AL187" s="231"/>
      <c r="AM187" s="231"/>
      <c r="AN187" s="231"/>
      <c r="AO187" s="231"/>
      <c r="AP187" s="231"/>
      <c r="AQ187" s="231"/>
      <c r="AR187" s="231"/>
      <c r="AS187" s="231"/>
      <c r="AT187" s="232"/>
      <c r="AU187" s="232"/>
      <c r="AV187" s="232"/>
      <c r="AW187" s="232"/>
      <c r="AX187" s="233"/>
      <c r="AY187" s="232"/>
      <c r="AZ187" s="232"/>
      <c r="BA187" s="232"/>
      <c r="BB187" s="232">
        <v>2</v>
      </c>
      <c r="BC187" s="232"/>
      <c r="BD187" s="232"/>
      <c r="BE187" s="232"/>
      <c r="BF187" s="232"/>
      <c r="BG187" s="232"/>
      <c r="BH187" s="232"/>
      <c r="BI187" s="234">
        <f>+SUM(Distributivo_trabajo[[#This Row],[Grupo 3 años A]:[Tercero de BT IEME A]])</f>
        <v>2</v>
      </c>
      <c r="BJ187" s="235"/>
      <c r="BK187" s="235"/>
      <c r="BL187" s="235"/>
      <c r="BM187" s="235"/>
      <c r="BN187" s="235"/>
      <c r="BO187" s="235"/>
      <c r="BP187" s="235"/>
      <c r="BQ187" s="235"/>
      <c r="BR187" s="235"/>
      <c r="BS187" s="235"/>
      <c r="BT187" s="235"/>
      <c r="BU187" s="235"/>
      <c r="BV187" s="236"/>
      <c r="BW187" s="236"/>
      <c r="BX187" s="236"/>
      <c r="BY187" s="236"/>
      <c r="BZ187" s="237">
        <f>+SUM(Distributivo_trabajo[[#This Row],[Grupo 3 años A2]:[BTP]])</f>
        <v>0</v>
      </c>
      <c r="CA187" s="232"/>
      <c r="CB187" s="232"/>
      <c r="CC187" s="232"/>
      <c r="CD187" s="232"/>
      <c r="CE187" s="232"/>
      <c r="CF187" s="232"/>
      <c r="CG187" s="234">
        <f>+SUM(Distributivo_trabajo[[#This Row],[8vo A]:[Tercero de BGU A3]])</f>
        <v>0</v>
      </c>
      <c r="CH187" s="232"/>
      <c r="CI187" s="232"/>
      <c r="CJ187" s="232"/>
      <c r="CK18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87" s="234"/>
      <c r="CM187" s="234">
        <f>+SUM(Distributivo_trabajo[[#This Row],[Directivo]:[Total Periodos acompañamiento]])</f>
        <v>2</v>
      </c>
      <c r="CN187" s="238"/>
    </row>
    <row r="188" spans="1:92" x14ac:dyDescent="0.3">
      <c r="A188" s="227">
        <v>61</v>
      </c>
      <c r="B188" s="228" t="str">
        <f ca="1">IF(Distributivo_trabajo[[#This Row],[Nro.]]="","",VLOOKUP(Distributivo_trabajo[[#This Row],[Nro.]],'Nómina de personal'!$A:$C,3,0))</f>
        <v xml:space="preserve">SILVIA DEL PILAR PILATASIG PILATASIG </v>
      </c>
      <c r="C188" s="228" t="str">
        <f ca="1">IF(Distributivo_trabajo[[#This Row],[Nro.]]="","",VLOOKUP(Distributivo_trabajo[[#This Row],[Nro.]],'Nómina de personal'!$A:$K,11,0))</f>
        <v>Nomb. Definitivo</v>
      </c>
      <c r="D188" s="228" t="str">
        <f ca="1">IF(Distributivo_trabajo[[#This Row],[Nro.]]="","",VLOOKUP(Distributivo_trabajo[[#This Row],[Nro.]],'Nómina de personal'!$A:$L,12,0))</f>
        <v>Docente</v>
      </c>
      <c r="E188" s="228" t="str">
        <f ca="1">IF(Distributivo_trabajo[[#This Row],[Nro.]]="","",VLOOKUP(Distributivo_trabajo[[#This Row],[Nro.]],'Nómina de personal'!$A:$G,7,0))</f>
        <v>GANADOR DE QSM 6 DOCENTE DE CIENCIAS NATURALES EGB 8VO A 10MO</v>
      </c>
      <c r="F188" s="229" t="s">
        <v>291</v>
      </c>
      <c r="G188" s="229" t="s">
        <v>456</v>
      </c>
      <c r="H188" s="229" t="s">
        <v>225</v>
      </c>
      <c r="I188" s="230" t="s">
        <v>164</v>
      </c>
      <c r="J188" s="242"/>
      <c r="K188" s="242"/>
      <c r="L188" s="243"/>
      <c r="M188" s="243"/>
      <c r="N188" s="243"/>
      <c r="O188" s="243"/>
      <c r="P188" s="231"/>
      <c r="Q188" s="231"/>
      <c r="R188" s="231"/>
      <c r="S188" s="231"/>
      <c r="T188" s="231"/>
      <c r="U188" s="231"/>
      <c r="V188" s="231"/>
      <c r="W188" s="231"/>
      <c r="X188" s="231"/>
      <c r="Y188" s="231"/>
      <c r="Z188" s="231"/>
      <c r="AA188" s="231"/>
      <c r="AB188" s="231"/>
      <c r="AC188" s="231"/>
      <c r="AD188" s="231"/>
      <c r="AE188" s="231"/>
      <c r="AF188" s="231"/>
      <c r="AG188" s="231"/>
      <c r="AH188" s="231"/>
      <c r="AI188" s="231"/>
      <c r="AJ188" s="243"/>
      <c r="AK188" s="243"/>
      <c r="AL188" s="243"/>
      <c r="AM188" s="243"/>
      <c r="AN188" s="243"/>
      <c r="AO188" s="243"/>
      <c r="AP188" s="243"/>
      <c r="AQ188" s="243"/>
      <c r="AR188" s="243"/>
      <c r="AS188" s="243"/>
      <c r="AT188" s="244"/>
      <c r="AU188" s="244"/>
      <c r="AV188" s="244"/>
      <c r="AW188" s="244"/>
      <c r="AX188" s="245"/>
      <c r="AY188" s="244"/>
      <c r="AZ188" s="244"/>
      <c r="BA188" s="244"/>
      <c r="BB188" s="244"/>
      <c r="BC188" s="244">
        <v>2</v>
      </c>
      <c r="BD188" s="244"/>
      <c r="BE188" s="244"/>
      <c r="BF188" s="244"/>
      <c r="BG188" s="244"/>
      <c r="BH188" s="244"/>
      <c r="BI188" s="246">
        <f>+SUM(Distributivo_trabajo[[#This Row],[Grupo 3 años A]:[Tercero de BT IEME A]])</f>
        <v>2</v>
      </c>
      <c r="BJ188" s="247"/>
      <c r="BK188" s="247"/>
      <c r="BL188" s="247"/>
      <c r="BM188" s="247"/>
      <c r="BN188" s="247"/>
      <c r="BO188" s="247"/>
      <c r="BP188" s="247"/>
      <c r="BQ188" s="247"/>
      <c r="BR188" s="247"/>
      <c r="BS188" s="247"/>
      <c r="BT188" s="247"/>
      <c r="BU188" s="247"/>
      <c r="BV188" s="248"/>
      <c r="BW188" s="248"/>
      <c r="BX188" s="248"/>
      <c r="BY188" s="248"/>
      <c r="BZ188" s="249">
        <f>+SUM(Distributivo_trabajo[[#This Row],[Grupo 3 años A2]:[BTP]])</f>
        <v>0</v>
      </c>
      <c r="CA188" s="244"/>
      <c r="CB188" s="244"/>
      <c r="CC188" s="244"/>
      <c r="CD188" s="244"/>
      <c r="CE188" s="244"/>
      <c r="CF188" s="244"/>
      <c r="CG188" s="246">
        <f>+SUM(Distributivo_trabajo[[#This Row],[8vo A]:[Tercero de BGU A3]])</f>
        <v>0</v>
      </c>
      <c r="CH188" s="244"/>
      <c r="CI188" s="244"/>
      <c r="CJ188" s="244"/>
      <c r="CK18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88" s="246"/>
      <c r="CM188" s="246">
        <f>+SUM(Distributivo_trabajo[[#This Row],[Directivo]:[Total Periodos acompañamiento]])</f>
        <v>2</v>
      </c>
      <c r="CN188" s="250"/>
    </row>
    <row r="189" spans="1:92" x14ac:dyDescent="0.3">
      <c r="A189" s="227">
        <v>61</v>
      </c>
      <c r="B189" s="228" t="str">
        <f ca="1">IF(Distributivo_trabajo[[#This Row],[Nro.]]="","",VLOOKUP(Distributivo_trabajo[[#This Row],[Nro.]],'Nómina de personal'!$A:$C,3,0))</f>
        <v xml:space="preserve">SILVIA DEL PILAR PILATASIG PILATASIG </v>
      </c>
      <c r="C189" s="228" t="str">
        <f ca="1">IF(Distributivo_trabajo[[#This Row],[Nro.]]="","",VLOOKUP(Distributivo_trabajo[[#This Row],[Nro.]],'Nómina de personal'!$A:$K,11,0))</f>
        <v>Nomb. Definitivo</v>
      </c>
      <c r="D189" s="228" t="str">
        <f ca="1">IF(Distributivo_trabajo[[#This Row],[Nro.]]="","",VLOOKUP(Distributivo_trabajo[[#This Row],[Nro.]],'Nómina de personal'!$A:$L,12,0))</f>
        <v>Docente</v>
      </c>
      <c r="E189" s="228" t="str">
        <f ca="1">IF(Distributivo_trabajo[[#This Row],[Nro.]]="","",VLOOKUP(Distributivo_trabajo[[#This Row],[Nro.]],'Nómina de personal'!$A:$G,7,0))</f>
        <v>GANADOR DE QSM 6 DOCENTE DE CIENCIAS NATURALES EGB 8VO A 10MO</v>
      </c>
      <c r="F189" s="229" t="s">
        <v>291</v>
      </c>
      <c r="G189" s="229" t="s">
        <v>456</v>
      </c>
      <c r="H189" s="229" t="s">
        <v>225</v>
      </c>
      <c r="I189" s="230" t="s">
        <v>164</v>
      </c>
      <c r="J189" s="242"/>
      <c r="K189" s="242"/>
      <c r="L189" s="243"/>
      <c r="M189" s="243"/>
      <c r="N189" s="243"/>
      <c r="O189" s="243"/>
      <c r="P189" s="231"/>
      <c r="Q189" s="231"/>
      <c r="R189" s="231"/>
      <c r="S189" s="231"/>
      <c r="T189" s="231"/>
      <c r="U189" s="231"/>
      <c r="V189" s="231"/>
      <c r="W189" s="231"/>
      <c r="X189" s="231"/>
      <c r="Y189" s="231"/>
      <c r="Z189" s="231"/>
      <c r="AA189" s="231"/>
      <c r="AB189" s="231"/>
      <c r="AC189" s="231"/>
      <c r="AD189" s="231"/>
      <c r="AE189" s="231"/>
      <c r="AF189" s="231"/>
      <c r="AG189" s="231"/>
      <c r="AH189" s="231"/>
      <c r="AI189" s="231"/>
      <c r="AJ189" s="243"/>
      <c r="AK189" s="243"/>
      <c r="AL189" s="243"/>
      <c r="AM189" s="243"/>
      <c r="AN189" s="243"/>
      <c r="AO189" s="243"/>
      <c r="AP189" s="243"/>
      <c r="AQ189" s="243"/>
      <c r="AR189" s="243"/>
      <c r="AS189" s="243"/>
      <c r="AT189" s="244"/>
      <c r="AU189" s="244"/>
      <c r="AV189" s="244"/>
      <c r="AW189" s="244"/>
      <c r="AX189" s="245"/>
      <c r="AY189" s="244"/>
      <c r="AZ189" s="244"/>
      <c r="BA189" s="244"/>
      <c r="BB189" s="244"/>
      <c r="BC189" s="244"/>
      <c r="BD189" s="244">
        <v>2</v>
      </c>
      <c r="BE189" s="244"/>
      <c r="BF189" s="244"/>
      <c r="BG189" s="244"/>
      <c r="BH189" s="244"/>
      <c r="BI189" s="246">
        <f>+SUM(Distributivo_trabajo[[#This Row],[Grupo 3 años A]:[Tercero de BT IEME A]])</f>
        <v>2</v>
      </c>
      <c r="BJ189" s="247"/>
      <c r="BK189" s="247"/>
      <c r="BL189" s="247"/>
      <c r="BM189" s="247"/>
      <c r="BN189" s="247"/>
      <c r="BO189" s="247"/>
      <c r="BP189" s="247"/>
      <c r="BQ189" s="247"/>
      <c r="BR189" s="247"/>
      <c r="BS189" s="247"/>
      <c r="BT189" s="247"/>
      <c r="BU189" s="247"/>
      <c r="BV189" s="248"/>
      <c r="BW189" s="248"/>
      <c r="BX189" s="248"/>
      <c r="BY189" s="248"/>
      <c r="BZ189" s="249">
        <f>+SUM(Distributivo_trabajo[[#This Row],[Grupo 3 años A2]:[BTP]])</f>
        <v>0</v>
      </c>
      <c r="CA189" s="244"/>
      <c r="CB189" s="244"/>
      <c r="CC189" s="244"/>
      <c r="CD189" s="244"/>
      <c r="CE189" s="244"/>
      <c r="CF189" s="244"/>
      <c r="CG189" s="246">
        <f>+SUM(Distributivo_trabajo[[#This Row],[8vo A]:[Tercero de BGU A3]])</f>
        <v>0</v>
      </c>
      <c r="CH189" s="244"/>
      <c r="CI189" s="244"/>
      <c r="CJ189" s="244"/>
      <c r="CK18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189" s="246"/>
      <c r="CM189" s="246">
        <f>+SUM(Distributivo_trabajo[[#This Row],[Directivo]:[Total Periodos acompañamiento]])</f>
        <v>2</v>
      </c>
      <c r="CN189" s="250"/>
    </row>
    <row r="190" spans="1:92" x14ac:dyDescent="0.3">
      <c r="A190" s="227">
        <v>61</v>
      </c>
      <c r="B190" s="228" t="str">
        <f ca="1">IF(Distributivo_trabajo[[#This Row],[Nro.]]="","",VLOOKUP(Distributivo_trabajo[[#This Row],[Nro.]],'Nómina de personal'!$A:$C,3,0))</f>
        <v xml:space="preserve">SILVIA DEL PILAR PILATASIG PILATASIG </v>
      </c>
      <c r="C190" s="228" t="str">
        <f ca="1">IF(Distributivo_trabajo[[#This Row],[Nro.]]="","",VLOOKUP(Distributivo_trabajo[[#This Row],[Nro.]],'Nómina de personal'!$A:$K,11,0))</f>
        <v>Nomb. Definitivo</v>
      </c>
      <c r="D190" s="228" t="str">
        <f ca="1">IF(Distributivo_trabajo[[#This Row],[Nro.]]="","",VLOOKUP(Distributivo_trabajo[[#This Row],[Nro.]],'Nómina de personal'!$A:$L,12,0))</f>
        <v>Docente</v>
      </c>
      <c r="E190" s="228" t="str">
        <f ca="1">IF(Distributivo_trabajo[[#This Row],[Nro.]]="","",VLOOKUP(Distributivo_trabajo[[#This Row],[Nro.]],'Nómina de personal'!$A:$G,7,0))</f>
        <v>GANADOR DE QSM 6 DOCENTE DE CIENCIAS NATURALES EGB 8VO A 10MO</v>
      </c>
      <c r="F190" s="229" t="s">
        <v>317</v>
      </c>
      <c r="G190" s="229" t="s">
        <v>196</v>
      </c>
      <c r="H190" s="229"/>
      <c r="I190" s="230" t="s">
        <v>148</v>
      </c>
      <c r="J190" s="230"/>
      <c r="K190" s="230"/>
      <c r="L190" s="231"/>
      <c r="M190" s="231"/>
      <c r="N190" s="231"/>
      <c r="O190" s="231"/>
      <c r="P190" s="231"/>
      <c r="Q190" s="231"/>
      <c r="R190" s="231"/>
      <c r="S190" s="231"/>
      <c r="T190" s="231"/>
      <c r="U190" s="231"/>
      <c r="V190" s="231"/>
      <c r="W190" s="231"/>
      <c r="X190" s="231"/>
      <c r="Y190" s="231"/>
      <c r="Z190" s="231"/>
      <c r="AA190" s="231"/>
      <c r="AB190" s="231"/>
      <c r="AC190" s="231"/>
      <c r="AD190" s="231"/>
      <c r="AE190" s="231"/>
      <c r="AF190" s="231"/>
      <c r="AG190" s="231"/>
      <c r="AH190" s="231"/>
      <c r="AI190" s="231"/>
      <c r="AJ190" s="231"/>
      <c r="AK190" s="231"/>
      <c r="AL190" s="231"/>
      <c r="AM190" s="231"/>
      <c r="AN190" s="231"/>
      <c r="AO190" s="231"/>
      <c r="AP190" s="231">
        <v>4</v>
      </c>
      <c r="AQ190" s="231"/>
      <c r="AR190" s="231"/>
      <c r="AS190" s="231"/>
      <c r="AT190" s="232"/>
      <c r="AU190" s="232"/>
      <c r="AV190" s="232"/>
      <c r="AW190" s="232"/>
      <c r="AX190" s="233"/>
      <c r="AY190" s="232"/>
      <c r="AZ190" s="232"/>
      <c r="BA190" s="232"/>
      <c r="BB190" s="232"/>
      <c r="BC190" s="232"/>
      <c r="BD190" s="232"/>
      <c r="BE190" s="232"/>
      <c r="BF190" s="232"/>
      <c r="BG190" s="232"/>
      <c r="BH190" s="232"/>
      <c r="BI190" s="234">
        <f>+SUM(Distributivo_trabajo[[#This Row],[Grupo 3 años A]:[Tercero de BT IEME A]])</f>
        <v>4</v>
      </c>
      <c r="BJ190" s="235"/>
      <c r="BK190" s="235"/>
      <c r="BL190" s="235"/>
      <c r="BM190" s="235"/>
      <c r="BN190" s="235"/>
      <c r="BO190" s="235"/>
      <c r="BP190" s="235"/>
      <c r="BQ190" s="235"/>
      <c r="BR190" s="235"/>
      <c r="BS190" s="235"/>
      <c r="BT190" s="235"/>
      <c r="BU190" s="235"/>
      <c r="BV190" s="236"/>
      <c r="BW190" s="236"/>
      <c r="BX190" s="236"/>
      <c r="BY190" s="236"/>
      <c r="BZ190" s="237">
        <f>+SUM(Distributivo_trabajo[[#This Row],[Grupo 3 años A2]:[BTP]])</f>
        <v>0</v>
      </c>
      <c r="CA190" s="232"/>
      <c r="CB190" s="232"/>
      <c r="CC190" s="232"/>
      <c r="CD190" s="232"/>
      <c r="CE190" s="232"/>
      <c r="CF190" s="232"/>
      <c r="CG190" s="234">
        <f>+SUM(Distributivo_trabajo[[#This Row],[8vo A]:[Tercero de BGU A3]])</f>
        <v>0</v>
      </c>
      <c r="CH190" s="232"/>
      <c r="CI190" s="232"/>
      <c r="CJ190" s="232"/>
      <c r="CK19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190" s="234"/>
      <c r="CM190" s="234">
        <f>+SUM(Distributivo_trabajo[[#This Row],[Directivo]:[Total Periodos acompañamiento]])</f>
        <v>4</v>
      </c>
      <c r="CN190" s="238"/>
    </row>
    <row r="191" spans="1:92" x14ac:dyDescent="0.3">
      <c r="A191" s="227">
        <v>61</v>
      </c>
      <c r="B191" s="228" t="str">
        <f ca="1">IF(Distributivo_trabajo[[#This Row],[Nro.]]="","",VLOOKUP(Distributivo_trabajo[[#This Row],[Nro.]],'Nómina de personal'!$A:$C,3,0))</f>
        <v xml:space="preserve">SILVIA DEL PILAR PILATASIG PILATASIG </v>
      </c>
      <c r="C191" s="228" t="str">
        <f ca="1">IF(Distributivo_trabajo[[#This Row],[Nro.]]="","",VLOOKUP(Distributivo_trabajo[[#This Row],[Nro.]],'Nómina de personal'!$A:$K,11,0))</f>
        <v>Nomb. Definitivo</v>
      </c>
      <c r="D191" s="228" t="str">
        <f ca="1">IF(Distributivo_trabajo[[#This Row],[Nro.]]="","",VLOOKUP(Distributivo_trabajo[[#This Row],[Nro.]],'Nómina de personal'!$A:$L,12,0))</f>
        <v>Docente</v>
      </c>
      <c r="E191" s="228" t="str">
        <f ca="1">IF(Distributivo_trabajo[[#This Row],[Nro.]]="","",VLOOKUP(Distributivo_trabajo[[#This Row],[Nro.]],'Nómina de personal'!$A:$G,7,0))</f>
        <v>GANADOR DE QSM 6 DOCENTE DE CIENCIAS NATURALES EGB 8VO A 10MO</v>
      </c>
      <c r="F191" s="229" t="s">
        <v>317</v>
      </c>
      <c r="G191" s="229" t="s">
        <v>196</v>
      </c>
      <c r="H191" s="229"/>
      <c r="I191" s="230" t="s">
        <v>846</v>
      </c>
      <c r="J191" s="230"/>
      <c r="K191" s="230"/>
      <c r="L191" s="231"/>
      <c r="M191" s="231"/>
      <c r="N191" s="231"/>
      <c r="O191" s="231"/>
      <c r="P191" s="231"/>
      <c r="Q191" s="231"/>
      <c r="R191" s="231"/>
      <c r="S191" s="231"/>
      <c r="T191" s="231"/>
      <c r="U191" s="231"/>
      <c r="V191" s="231"/>
      <c r="W191" s="231"/>
      <c r="X191" s="231"/>
      <c r="Y191" s="231"/>
      <c r="Z191" s="231"/>
      <c r="AA191" s="231"/>
      <c r="AB191" s="231"/>
      <c r="AC191" s="231"/>
      <c r="AD191" s="231"/>
      <c r="AE191" s="231"/>
      <c r="AF191" s="231"/>
      <c r="AG191" s="231"/>
      <c r="AH191" s="231"/>
      <c r="AI191" s="231"/>
      <c r="AJ191" s="231"/>
      <c r="AK191" s="231"/>
      <c r="AL191" s="231"/>
      <c r="AM191" s="231"/>
      <c r="AN191" s="231"/>
      <c r="AO191" s="231"/>
      <c r="AP191" s="231">
        <v>1</v>
      </c>
      <c r="AQ191" s="231"/>
      <c r="AR191" s="231"/>
      <c r="AS191" s="231"/>
      <c r="AT191" s="232"/>
      <c r="AU191" s="232"/>
      <c r="AV191" s="232"/>
      <c r="AW191" s="232"/>
      <c r="AX191" s="233"/>
      <c r="AY191" s="232"/>
      <c r="AZ191" s="232"/>
      <c r="BA191" s="232"/>
      <c r="BB191" s="232"/>
      <c r="BC191" s="232"/>
      <c r="BD191" s="232"/>
      <c r="BE191" s="232"/>
      <c r="BF191" s="232"/>
      <c r="BG191" s="232"/>
      <c r="BH191" s="232"/>
      <c r="BI191" s="234">
        <f>+SUM(Distributivo_trabajo[[#This Row],[Grupo 3 años A]:[Tercero de BT IEME A]])</f>
        <v>1</v>
      </c>
      <c r="BJ191" s="235"/>
      <c r="BK191" s="235"/>
      <c r="BL191" s="235"/>
      <c r="BM191" s="235"/>
      <c r="BN191" s="235"/>
      <c r="BO191" s="235"/>
      <c r="BP191" s="235"/>
      <c r="BQ191" s="235"/>
      <c r="BR191" s="235"/>
      <c r="BS191" s="235"/>
      <c r="BT191" s="235"/>
      <c r="BU191" s="235"/>
      <c r="BV191" s="236"/>
      <c r="BW191" s="236"/>
      <c r="BX191" s="236"/>
      <c r="BY191" s="236"/>
      <c r="BZ191" s="237">
        <f>+SUM(Distributivo_trabajo[[#This Row],[Grupo 3 años A2]:[BTP]])</f>
        <v>0</v>
      </c>
      <c r="CA191" s="232"/>
      <c r="CB191" s="232"/>
      <c r="CC191" s="232"/>
      <c r="CD191" s="232"/>
      <c r="CE191" s="232"/>
      <c r="CF191" s="232"/>
      <c r="CG191" s="234">
        <f>+SUM(Distributivo_trabajo[[#This Row],[8vo A]:[Tercero de BGU A3]])</f>
        <v>0</v>
      </c>
      <c r="CH191" s="232"/>
      <c r="CI191" s="232"/>
      <c r="CJ191" s="232"/>
      <c r="CK19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91" s="234"/>
      <c r="CM191" s="234">
        <f>+SUM(Distributivo_trabajo[[#This Row],[Directivo]:[Total Periodos acompañamiento]])</f>
        <v>1</v>
      </c>
      <c r="CN191" s="238"/>
    </row>
    <row r="192" spans="1:92" x14ac:dyDescent="0.3">
      <c r="A192" s="227">
        <v>61</v>
      </c>
      <c r="B192" s="228" t="str">
        <f ca="1">IF(Distributivo_trabajo[[#This Row],[Nro.]]="","",VLOOKUP(Distributivo_trabajo[[#This Row],[Nro.]],'Nómina de personal'!$A:$C,3,0))</f>
        <v xml:space="preserve">SILVIA DEL PILAR PILATASIG PILATASIG </v>
      </c>
      <c r="C192" s="228" t="str">
        <f ca="1">IF(Distributivo_trabajo[[#This Row],[Nro.]]="","",VLOOKUP(Distributivo_trabajo[[#This Row],[Nro.]],'Nómina de personal'!$A:$K,11,0))</f>
        <v>Nomb. Definitivo</v>
      </c>
      <c r="D192" s="228" t="str">
        <f ca="1">IF(Distributivo_trabajo[[#This Row],[Nro.]]="","",VLOOKUP(Distributivo_trabajo[[#This Row],[Nro.]],'Nómina de personal'!$A:$L,12,0))</f>
        <v>Docente</v>
      </c>
      <c r="E192" s="228" t="str">
        <f ca="1">IF(Distributivo_trabajo[[#This Row],[Nro.]]="","",VLOOKUP(Distributivo_trabajo[[#This Row],[Nro.]],'Nómina de personal'!$A:$G,7,0))</f>
        <v>GANADOR DE QSM 6 DOCENTE DE CIENCIAS NATURALES EGB 8VO A 10MO</v>
      </c>
      <c r="F192" s="229" t="s">
        <v>317</v>
      </c>
      <c r="G192" s="229" t="s">
        <v>196</v>
      </c>
      <c r="H192" s="229"/>
      <c r="I192" s="230" t="s">
        <v>844</v>
      </c>
      <c r="J192" s="230"/>
      <c r="K192" s="230"/>
      <c r="L192" s="231"/>
      <c r="M192" s="231"/>
      <c r="N192" s="231"/>
      <c r="O192" s="231"/>
      <c r="P192" s="231"/>
      <c r="Q192" s="231"/>
      <c r="R192" s="231"/>
      <c r="S192" s="231"/>
      <c r="T192" s="231"/>
      <c r="U192" s="231"/>
      <c r="V192" s="231"/>
      <c r="W192" s="231"/>
      <c r="X192" s="231"/>
      <c r="Y192" s="231"/>
      <c r="Z192" s="231"/>
      <c r="AA192" s="231"/>
      <c r="AB192" s="231"/>
      <c r="AC192" s="231"/>
      <c r="AD192" s="231"/>
      <c r="AE192" s="231"/>
      <c r="AF192" s="231"/>
      <c r="AG192" s="231"/>
      <c r="AH192" s="231"/>
      <c r="AI192" s="231"/>
      <c r="AJ192" s="231"/>
      <c r="AK192" s="231"/>
      <c r="AL192" s="231"/>
      <c r="AM192" s="231"/>
      <c r="AN192" s="231"/>
      <c r="AO192" s="231"/>
      <c r="AP192" s="231">
        <v>1</v>
      </c>
      <c r="AQ192" s="231"/>
      <c r="AR192" s="231"/>
      <c r="AS192" s="231"/>
      <c r="AT192" s="232"/>
      <c r="AU192" s="232"/>
      <c r="AV192" s="232"/>
      <c r="AW192" s="232"/>
      <c r="AX192" s="233"/>
      <c r="AY192" s="232"/>
      <c r="AZ192" s="232"/>
      <c r="BA192" s="232"/>
      <c r="BB192" s="232"/>
      <c r="BC192" s="232"/>
      <c r="BD192" s="232"/>
      <c r="BE192" s="232"/>
      <c r="BF192" s="232"/>
      <c r="BG192" s="232"/>
      <c r="BH192" s="232"/>
      <c r="BI192" s="234">
        <f>+SUM(Distributivo_trabajo[[#This Row],[Grupo 3 años A]:[Tercero de BT IEME A]])</f>
        <v>1</v>
      </c>
      <c r="BJ192" s="235"/>
      <c r="BK192" s="235"/>
      <c r="BL192" s="235"/>
      <c r="BM192" s="235"/>
      <c r="BN192" s="235"/>
      <c r="BO192" s="235"/>
      <c r="BP192" s="235"/>
      <c r="BQ192" s="235"/>
      <c r="BR192" s="235"/>
      <c r="BS192" s="235"/>
      <c r="BT192" s="235"/>
      <c r="BU192" s="235"/>
      <c r="BV192" s="236"/>
      <c r="BW192" s="236"/>
      <c r="BX192" s="236"/>
      <c r="BY192" s="236"/>
      <c r="BZ192" s="237">
        <f>+SUM(Distributivo_trabajo[[#This Row],[Grupo 3 años A2]:[BTP]])</f>
        <v>0</v>
      </c>
      <c r="CA192" s="232"/>
      <c r="CB192" s="232"/>
      <c r="CC192" s="232"/>
      <c r="CD192" s="232"/>
      <c r="CE192" s="232"/>
      <c r="CF192" s="232"/>
      <c r="CG192" s="234">
        <f>+SUM(Distributivo_trabajo[[#This Row],[8vo A]:[Tercero de BGU A3]])</f>
        <v>0</v>
      </c>
      <c r="CH192" s="232"/>
      <c r="CI192" s="232"/>
      <c r="CJ192" s="232"/>
      <c r="CK19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92" s="234"/>
      <c r="CM192" s="234">
        <f>+SUM(Distributivo_trabajo[[#This Row],[Directivo]:[Total Periodos acompañamiento]])</f>
        <v>1</v>
      </c>
      <c r="CN192" s="238"/>
    </row>
    <row r="193" spans="1:92" x14ac:dyDescent="0.3">
      <c r="A193" s="239">
        <v>61</v>
      </c>
      <c r="B193" s="240" t="str">
        <f ca="1">IF(Distributivo_trabajo[[#This Row],[Nro.]]="","",VLOOKUP(Distributivo_trabajo[[#This Row],[Nro.]],'Nómina de personal'!$A:$C,3,0))</f>
        <v xml:space="preserve">SILVIA DEL PILAR PILATASIG PILATASIG </v>
      </c>
      <c r="C193" s="240" t="str">
        <f ca="1">IF(Distributivo_trabajo[[#This Row],[Nro.]]="","",VLOOKUP(Distributivo_trabajo[[#This Row],[Nro.]],'Nómina de personal'!$A:$K,11,0))</f>
        <v>Nomb. Definitivo</v>
      </c>
      <c r="D193" s="240" t="str">
        <f ca="1">IF(Distributivo_trabajo[[#This Row],[Nro.]]="","",VLOOKUP(Distributivo_trabajo[[#This Row],[Nro.]],'Nómina de personal'!$A:$L,12,0))</f>
        <v>Docente</v>
      </c>
      <c r="E193" s="240" t="str">
        <f ca="1">IF(Distributivo_trabajo[[#This Row],[Nro.]]="","",VLOOKUP(Distributivo_trabajo[[#This Row],[Nro.]],'Nómina de personal'!$A:$G,7,0))</f>
        <v>GANADOR DE QSM 6 DOCENTE DE CIENCIAS NATURALES EGB 8VO A 10MO</v>
      </c>
      <c r="F193" s="241" t="s">
        <v>836</v>
      </c>
      <c r="G193" s="229" t="s">
        <v>196</v>
      </c>
      <c r="H193" s="241"/>
      <c r="I193" s="242" t="s">
        <v>845</v>
      </c>
      <c r="J193" s="242"/>
      <c r="K193" s="242"/>
      <c r="L193" s="243"/>
      <c r="M193" s="243"/>
      <c r="N193" s="243"/>
      <c r="O193" s="243"/>
      <c r="P193" s="231"/>
      <c r="Q193" s="231"/>
      <c r="R193" s="231"/>
      <c r="S193" s="231"/>
      <c r="T193" s="231"/>
      <c r="U193" s="231"/>
      <c r="V193" s="231"/>
      <c r="W193" s="231"/>
      <c r="X193" s="231"/>
      <c r="Y193" s="231"/>
      <c r="Z193" s="231"/>
      <c r="AA193" s="231"/>
      <c r="AB193" s="231"/>
      <c r="AC193" s="231"/>
      <c r="AD193" s="231"/>
      <c r="AE193" s="231"/>
      <c r="AF193" s="231"/>
      <c r="AG193" s="231"/>
      <c r="AH193" s="231"/>
      <c r="AI193" s="231"/>
      <c r="AJ193" s="243"/>
      <c r="AK193" s="243"/>
      <c r="AL193" s="243"/>
      <c r="AM193" s="243"/>
      <c r="AN193" s="243"/>
      <c r="AO193" s="243"/>
      <c r="AP193" s="243">
        <v>1</v>
      </c>
      <c r="AQ193" s="243"/>
      <c r="AR193" s="243"/>
      <c r="AS193" s="243"/>
      <c r="AT193" s="244"/>
      <c r="AU193" s="244"/>
      <c r="AV193" s="244"/>
      <c r="AW193" s="244"/>
      <c r="AX193" s="245"/>
      <c r="AY193" s="244"/>
      <c r="AZ193" s="244"/>
      <c r="BA193" s="244"/>
      <c r="BB193" s="244"/>
      <c r="BC193" s="244"/>
      <c r="BD193" s="244"/>
      <c r="BE193" s="244"/>
      <c r="BF193" s="244"/>
      <c r="BG193" s="244"/>
      <c r="BH193" s="244"/>
      <c r="BI193" s="246">
        <f>+SUM(Distributivo_trabajo[[#This Row],[Grupo 3 años A]:[Tercero de BT IEME A]])</f>
        <v>1</v>
      </c>
      <c r="BJ193" s="247"/>
      <c r="BK193" s="247"/>
      <c r="BL193" s="247"/>
      <c r="BM193" s="247"/>
      <c r="BN193" s="247"/>
      <c r="BO193" s="247"/>
      <c r="BP193" s="247"/>
      <c r="BQ193" s="247"/>
      <c r="BR193" s="247"/>
      <c r="BS193" s="247"/>
      <c r="BT193" s="247"/>
      <c r="BU193" s="247"/>
      <c r="BV193" s="248"/>
      <c r="BW193" s="248"/>
      <c r="BX193" s="248"/>
      <c r="BY193" s="248"/>
      <c r="BZ193" s="249">
        <f>+SUM(Distributivo_trabajo[[#This Row],[Grupo 3 años A2]:[BTP]])</f>
        <v>0</v>
      </c>
      <c r="CA193" s="244"/>
      <c r="CB193" s="244"/>
      <c r="CC193" s="244"/>
      <c r="CD193" s="244"/>
      <c r="CE193" s="244"/>
      <c r="CF193" s="244"/>
      <c r="CG193" s="246">
        <f>+SUM(Distributivo_trabajo[[#This Row],[8vo A]:[Tercero de BGU A3]])</f>
        <v>0</v>
      </c>
      <c r="CH193" s="244"/>
      <c r="CI193" s="244"/>
      <c r="CJ193" s="244"/>
      <c r="CK19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193" s="246"/>
      <c r="CM193" s="246">
        <f>+SUM(Distributivo_trabajo[[#This Row],[Directivo]:[Total Periodos acompañamiento]])</f>
        <v>1</v>
      </c>
      <c r="CN193" s="250"/>
    </row>
    <row r="194" spans="1:92" x14ac:dyDescent="0.3">
      <c r="A194" s="227">
        <v>32</v>
      </c>
      <c r="B194" s="228" t="str">
        <f ca="1">IF(Distributivo_trabajo[[#This Row],[Nro.]]="","",VLOOKUP(Distributivo_trabajo[[#This Row],[Nro.]],'Nómina de personal'!$A:$C,3,0))</f>
        <v xml:space="preserve">LORENA DEL ROSARIO BUSTILLOS REYES </v>
      </c>
      <c r="C194" s="228" t="str">
        <f ca="1">IF(Distributivo_trabajo[[#This Row],[Nro.]]="","",VLOOKUP(Distributivo_trabajo[[#This Row],[Nro.]],'Nómina de personal'!$A:$K,11,0))</f>
        <v>Nomb. Definitivo</v>
      </c>
      <c r="D194" s="228" t="str">
        <f ca="1">IF(Distributivo_trabajo[[#This Row],[Nro.]]="","",VLOOKUP(Distributivo_trabajo[[#This Row],[Nro.]],'Nómina de personal'!$A:$L,12,0))</f>
        <v>Docente</v>
      </c>
      <c r="E194" s="228" t="str">
        <f ca="1">IF(Distributivo_trabajo[[#This Row],[Nro.]]="","",VLOOKUP(Distributivo_trabajo[[#This Row],[Nro.]],'Nómina de personal'!$A:$G,7,0))</f>
        <v>GANADOR DE QSM 4 DOCENTE MATAMÁTICA EGB 8VO A 10MO</v>
      </c>
      <c r="F194" s="229" t="s">
        <v>317</v>
      </c>
      <c r="G194" s="229" t="s">
        <v>196</v>
      </c>
      <c r="H194" s="229"/>
      <c r="I194" s="230" t="s">
        <v>148</v>
      </c>
      <c r="J194" s="230"/>
      <c r="K194" s="230"/>
      <c r="L194" s="231"/>
      <c r="M194" s="231"/>
      <c r="N194" s="231"/>
      <c r="O194" s="231"/>
      <c r="P194" s="231"/>
      <c r="Q194" s="231"/>
      <c r="R194" s="231"/>
      <c r="S194" s="231"/>
      <c r="T194" s="231"/>
      <c r="U194" s="231"/>
      <c r="V194" s="231"/>
      <c r="W194" s="231"/>
      <c r="X194" s="231"/>
      <c r="Y194" s="231"/>
      <c r="Z194" s="231"/>
      <c r="AA194" s="231"/>
      <c r="AB194" s="231"/>
      <c r="AC194" s="231"/>
      <c r="AD194" s="231"/>
      <c r="AE194" s="231"/>
      <c r="AF194" s="231"/>
      <c r="AG194" s="231"/>
      <c r="AH194" s="231"/>
      <c r="AI194" s="231"/>
      <c r="AJ194" s="231"/>
      <c r="AK194" s="231"/>
      <c r="AL194" s="231"/>
      <c r="AM194" s="231"/>
      <c r="AN194" s="231">
        <v>4</v>
      </c>
      <c r="AO194" s="231"/>
      <c r="AP194" s="231"/>
      <c r="AQ194" s="231"/>
      <c r="AR194" s="231"/>
      <c r="AS194" s="231"/>
      <c r="AT194" s="232"/>
      <c r="AU194" s="232"/>
      <c r="AV194" s="232"/>
      <c r="AW194" s="232"/>
      <c r="AX194" s="233"/>
      <c r="AY194" s="232"/>
      <c r="AZ194" s="232"/>
      <c r="BA194" s="232"/>
      <c r="BB194" s="232"/>
      <c r="BC194" s="232"/>
      <c r="BD194" s="232"/>
      <c r="BE194" s="232"/>
      <c r="BF194" s="232"/>
      <c r="BG194" s="232"/>
      <c r="BH194" s="232"/>
      <c r="BI194" s="234">
        <f>+SUM(Distributivo_trabajo[[#This Row],[Grupo 3 años A]:[Tercero de BT IEME A]])</f>
        <v>4</v>
      </c>
      <c r="BJ194" s="235"/>
      <c r="BK194" s="235"/>
      <c r="BL194" s="235"/>
      <c r="BM194" s="235"/>
      <c r="BN194" s="235"/>
      <c r="BO194" s="235"/>
      <c r="BP194" s="235"/>
      <c r="BQ194" s="235"/>
      <c r="BR194" s="235"/>
      <c r="BS194" s="235"/>
      <c r="BT194" s="235"/>
      <c r="BU194" s="235"/>
      <c r="BV194" s="236"/>
      <c r="BW194" s="236"/>
      <c r="BX194" s="236"/>
      <c r="BY194" s="236"/>
      <c r="BZ194" s="237">
        <f>+SUM(Distributivo_trabajo[[#This Row],[Grupo 3 años A2]:[BTP]])</f>
        <v>0</v>
      </c>
      <c r="CA194" s="232"/>
      <c r="CB194" s="232"/>
      <c r="CC194" s="232"/>
      <c r="CD194" s="232"/>
      <c r="CE194" s="232"/>
      <c r="CF194" s="232"/>
      <c r="CG194" s="234">
        <f>+SUM(Distributivo_trabajo[[#This Row],[8vo A]:[Tercero de BGU A3]])</f>
        <v>0</v>
      </c>
      <c r="CH194" s="232"/>
      <c r="CI194" s="232"/>
      <c r="CJ194" s="232"/>
      <c r="CK19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194" s="234">
        <v>4</v>
      </c>
      <c r="CM194" s="234">
        <f>+SUM(Distributivo_trabajo[[#This Row],[Directivo]:[Total Periodos acompañamiento]])</f>
        <v>8</v>
      </c>
      <c r="CN194" s="238"/>
    </row>
    <row r="195" spans="1:92" x14ac:dyDescent="0.3">
      <c r="A195" s="227">
        <v>32</v>
      </c>
      <c r="B195" s="228" t="str">
        <f ca="1">IF(Distributivo_trabajo[[#This Row],[Nro.]]="","",VLOOKUP(Distributivo_trabajo[[#This Row],[Nro.]],'Nómina de personal'!$A:$C,3,0))</f>
        <v xml:space="preserve">LORENA DEL ROSARIO BUSTILLOS REYES </v>
      </c>
      <c r="C195" s="228" t="str">
        <f ca="1">IF(Distributivo_trabajo[[#This Row],[Nro.]]="","",VLOOKUP(Distributivo_trabajo[[#This Row],[Nro.]],'Nómina de personal'!$A:$K,11,0))</f>
        <v>Nomb. Definitivo</v>
      </c>
      <c r="D195" s="228" t="str">
        <f ca="1">IF(Distributivo_trabajo[[#This Row],[Nro.]]="","",VLOOKUP(Distributivo_trabajo[[#This Row],[Nro.]],'Nómina de personal'!$A:$L,12,0))</f>
        <v>Docente</v>
      </c>
      <c r="E195" s="228" t="str">
        <f ca="1">IF(Distributivo_trabajo[[#This Row],[Nro.]]="","",VLOOKUP(Distributivo_trabajo[[#This Row],[Nro.]],'Nómina de personal'!$A:$G,7,0))</f>
        <v>GANADOR DE QSM 4 DOCENTE MATAMÁTICA EGB 8VO A 10MO</v>
      </c>
      <c r="F195" s="229" t="s">
        <v>317</v>
      </c>
      <c r="G195" s="229" t="s">
        <v>196</v>
      </c>
      <c r="H195" s="229"/>
      <c r="I195" s="230" t="s">
        <v>148</v>
      </c>
      <c r="J195" s="242"/>
      <c r="K195" s="242"/>
      <c r="L195" s="243"/>
      <c r="M195" s="243"/>
      <c r="N195" s="243"/>
      <c r="O195" s="243"/>
      <c r="P195" s="231"/>
      <c r="Q195" s="231"/>
      <c r="R195" s="231"/>
      <c r="S195" s="231"/>
      <c r="T195" s="231"/>
      <c r="U195" s="231"/>
      <c r="V195" s="231"/>
      <c r="W195" s="231"/>
      <c r="X195" s="231"/>
      <c r="Y195" s="231"/>
      <c r="Z195" s="231"/>
      <c r="AA195" s="231"/>
      <c r="AB195" s="231"/>
      <c r="AC195" s="231"/>
      <c r="AD195" s="231"/>
      <c r="AE195" s="231"/>
      <c r="AF195" s="231"/>
      <c r="AG195" s="231"/>
      <c r="AH195" s="231"/>
      <c r="AI195" s="231"/>
      <c r="AJ195" s="243"/>
      <c r="AK195" s="243"/>
      <c r="AL195" s="243"/>
      <c r="AM195" s="243"/>
      <c r="AN195" s="243"/>
      <c r="AO195" s="243">
        <v>4</v>
      </c>
      <c r="AP195" s="243"/>
      <c r="AQ195" s="243"/>
      <c r="AR195" s="243"/>
      <c r="AS195" s="243"/>
      <c r="AT195" s="244"/>
      <c r="AU195" s="244"/>
      <c r="AV195" s="244"/>
      <c r="AW195" s="244"/>
      <c r="AX195" s="245"/>
      <c r="AY195" s="244"/>
      <c r="AZ195" s="244"/>
      <c r="BA195" s="244"/>
      <c r="BB195" s="244"/>
      <c r="BC195" s="244"/>
      <c r="BD195" s="244"/>
      <c r="BE195" s="244"/>
      <c r="BF195" s="244"/>
      <c r="BG195" s="244"/>
      <c r="BH195" s="244"/>
      <c r="BI195" s="246">
        <f>+SUM(Distributivo_trabajo[[#This Row],[Grupo 3 años A]:[Tercero de BT IEME A]])</f>
        <v>4</v>
      </c>
      <c r="BJ195" s="247"/>
      <c r="BK195" s="247"/>
      <c r="BL195" s="247"/>
      <c r="BM195" s="247"/>
      <c r="BN195" s="247"/>
      <c r="BO195" s="247"/>
      <c r="BP195" s="247"/>
      <c r="BQ195" s="247"/>
      <c r="BR195" s="247"/>
      <c r="BS195" s="247"/>
      <c r="BT195" s="247"/>
      <c r="BU195" s="247"/>
      <c r="BV195" s="248"/>
      <c r="BW195" s="248"/>
      <c r="BX195" s="248"/>
      <c r="BY195" s="248"/>
      <c r="BZ195" s="249">
        <f>+SUM(Distributivo_trabajo[[#This Row],[Grupo 3 años A2]:[BTP]])</f>
        <v>0</v>
      </c>
      <c r="CA195" s="244"/>
      <c r="CB195" s="244"/>
      <c r="CC195" s="244"/>
      <c r="CD195" s="244"/>
      <c r="CE195" s="244"/>
      <c r="CF195" s="244"/>
      <c r="CG195" s="246">
        <f>+SUM(Distributivo_trabajo[[#This Row],[8vo A]:[Tercero de BGU A3]])</f>
        <v>0</v>
      </c>
      <c r="CH195" s="244"/>
      <c r="CI195" s="244"/>
      <c r="CJ195" s="244"/>
      <c r="CK19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195" s="246"/>
      <c r="CM195" s="246">
        <f>+SUM(Distributivo_trabajo[[#This Row],[Directivo]:[Total Periodos acompañamiento]])</f>
        <v>4</v>
      </c>
      <c r="CN195" s="250"/>
    </row>
    <row r="196" spans="1:92" x14ac:dyDescent="0.3">
      <c r="A196" s="227">
        <v>32</v>
      </c>
      <c r="B196" s="228" t="str">
        <f ca="1">IF(Distributivo_trabajo[[#This Row],[Nro.]]="","",VLOOKUP(Distributivo_trabajo[[#This Row],[Nro.]],'Nómina de personal'!$A:$C,3,0))</f>
        <v xml:space="preserve">LORENA DEL ROSARIO BUSTILLOS REYES </v>
      </c>
      <c r="C196" s="228" t="str">
        <f ca="1">IF(Distributivo_trabajo[[#This Row],[Nro.]]="","",VLOOKUP(Distributivo_trabajo[[#This Row],[Nro.]],'Nómina de personal'!$A:$K,11,0))</f>
        <v>Nomb. Definitivo</v>
      </c>
      <c r="D196" s="228" t="str">
        <f ca="1">IF(Distributivo_trabajo[[#This Row],[Nro.]]="","",VLOOKUP(Distributivo_trabajo[[#This Row],[Nro.]],'Nómina de personal'!$A:$L,12,0))</f>
        <v>Docente</v>
      </c>
      <c r="E196" s="228" t="str">
        <f ca="1">IF(Distributivo_trabajo[[#This Row],[Nro.]]="","",VLOOKUP(Distributivo_trabajo[[#This Row],[Nro.]],'Nómina de personal'!$A:$G,7,0))</f>
        <v>GANADOR DE QSM 4 DOCENTE MATAMÁTICA EGB 8VO A 10MO</v>
      </c>
      <c r="F196" s="229" t="s">
        <v>317</v>
      </c>
      <c r="G196" s="229" t="s">
        <v>196</v>
      </c>
      <c r="H196" s="229"/>
      <c r="I196" s="230" t="s">
        <v>148</v>
      </c>
      <c r="J196" s="242"/>
      <c r="K196" s="242"/>
      <c r="L196" s="243"/>
      <c r="M196" s="243"/>
      <c r="N196" s="243"/>
      <c r="O196" s="243"/>
      <c r="P196" s="231"/>
      <c r="Q196" s="231"/>
      <c r="R196" s="231"/>
      <c r="S196" s="231"/>
      <c r="T196" s="231"/>
      <c r="U196" s="231"/>
      <c r="V196" s="231"/>
      <c r="W196" s="231"/>
      <c r="X196" s="231"/>
      <c r="Y196" s="231"/>
      <c r="Z196" s="231"/>
      <c r="AA196" s="231"/>
      <c r="AB196" s="231"/>
      <c r="AC196" s="231"/>
      <c r="AD196" s="231"/>
      <c r="AE196" s="231"/>
      <c r="AF196" s="231"/>
      <c r="AG196" s="231"/>
      <c r="AH196" s="231"/>
      <c r="AI196" s="231"/>
      <c r="AJ196" s="243"/>
      <c r="AK196" s="243"/>
      <c r="AL196" s="243"/>
      <c r="AM196" s="243"/>
      <c r="AN196" s="243"/>
      <c r="AO196" s="243"/>
      <c r="AP196" s="243"/>
      <c r="AQ196" s="243">
        <v>4</v>
      </c>
      <c r="AR196" s="243"/>
      <c r="AS196" s="243"/>
      <c r="AT196" s="244"/>
      <c r="AU196" s="244"/>
      <c r="AV196" s="244"/>
      <c r="AW196" s="244"/>
      <c r="AX196" s="245"/>
      <c r="AY196" s="244"/>
      <c r="AZ196" s="244"/>
      <c r="BA196" s="244"/>
      <c r="BB196" s="244"/>
      <c r="BC196" s="244"/>
      <c r="BD196" s="244"/>
      <c r="BE196" s="244"/>
      <c r="BF196" s="244"/>
      <c r="BG196" s="244"/>
      <c r="BH196" s="244"/>
      <c r="BI196" s="246">
        <f>+SUM(Distributivo_trabajo[[#This Row],[Grupo 3 años A]:[Tercero de BT IEME A]])</f>
        <v>4</v>
      </c>
      <c r="BJ196" s="247"/>
      <c r="BK196" s="247"/>
      <c r="BL196" s="247"/>
      <c r="BM196" s="247"/>
      <c r="BN196" s="247"/>
      <c r="BO196" s="247"/>
      <c r="BP196" s="247"/>
      <c r="BQ196" s="247"/>
      <c r="BR196" s="247"/>
      <c r="BS196" s="247"/>
      <c r="BT196" s="247"/>
      <c r="BU196" s="247"/>
      <c r="BV196" s="248"/>
      <c r="BW196" s="248"/>
      <c r="BX196" s="248"/>
      <c r="BY196" s="248"/>
      <c r="BZ196" s="249">
        <f>+SUM(Distributivo_trabajo[[#This Row],[Grupo 3 años A2]:[BTP]])</f>
        <v>0</v>
      </c>
      <c r="CA196" s="244"/>
      <c r="CB196" s="244"/>
      <c r="CC196" s="244"/>
      <c r="CD196" s="244"/>
      <c r="CE196" s="244"/>
      <c r="CF196" s="244"/>
      <c r="CG196" s="246">
        <f>+SUM(Distributivo_trabajo[[#This Row],[8vo A]:[Tercero de BGU A3]])</f>
        <v>0</v>
      </c>
      <c r="CH196" s="244"/>
      <c r="CI196" s="244"/>
      <c r="CJ196" s="244"/>
      <c r="CK19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196" s="246"/>
      <c r="CM196" s="246">
        <f>+SUM(Distributivo_trabajo[[#This Row],[Directivo]:[Total Periodos acompañamiento]])</f>
        <v>4</v>
      </c>
      <c r="CN196" s="250"/>
    </row>
    <row r="197" spans="1:92" x14ac:dyDescent="0.3">
      <c r="A197" s="227">
        <v>32</v>
      </c>
      <c r="B197" s="228" t="str">
        <f ca="1">IF(Distributivo_trabajo[[#This Row],[Nro.]]="","",VLOOKUP(Distributivo_trabajo[[#This Row],[Nro.]],'Nómina de personal'!$A:$C,3,0))</f>
        <v xml:space="preserve">LORENA DEL ROSARIO BUSTILLOS REYES </v>
      </c>
      <c r="C197" s="228" t="str">
        <f ca="1">IF(Distributivo_trabajo[[#This Row],[Nro.]]="","",VLOOKUP(Distributivo_trabajo[[#This Row],[Nro.]],'Nómina de personal'!$A:$K,11,0))</f>
        <v>Nomb. Definitivo</v>
      </c>
      <c r="D197" s="228" t="str">
        <f ca="1">IF(Distributivo_trabajo[[#This Row],[Nro.]]="","",VLOOKUP(Distributivo_trabajo[[#This Row],[Nro.]],'Nómina de personal'!$A:$L,12,0))</f>
        <v>Docente</v>
      </c>
      <c r="E197" s="228" t="str">
        <f ca="1">IF(Distributivo_trabajo[[#This Row],[Nro.]]="","",VLOOKUP(Distributivo_trabajo[[#This Row],[Nro.]],'Nómina de personal'!$A:$G,7,0))</f>
        <v>GANADOR DE QSM 4 DOCENTE MATAMÁTICA EGB 8VO A 10MO</v>
      </c>
      <c r="F197" s="229" t="s">
        <v>317</v>
      </c>
      <c r="G197" s="229" t="s">
        <v>196</v>
      </c>
      <c r="H197" s="229"/>
      <c r="I197" s="230" t="s">
        <v>148</v>
      </c>
      <c r="J197" s="242"/>
      <c r="K197" s="242"/>
      <c r="L197" s="243"/>
      <c r="M197" s="243"/>
      <c r="N197" s="243"/>
      <c r="O197" s="243"/>
      <c r="P197" s="231"/>
      <c r="Q197" s="231"/>
      <c r="R197" s="231"/>
      <c r="S197" s="231"/>
      <c r="T197" s="231"/>
      <c r="U197" s="231"/>
      <c r="V197" s="231"/>
      <c r="W197" s="231"/>
      <c r="X197" s="231"/>
      <c r="Y197" s="231"/>
      <c r="Z197" s="231"/>
      <c r="AA197" s="231"/>
      <c r="AB197" s="231"/>
      <c r="AC197" s="231"/>
      <c r="AD197" s="231"/>
      <c r="AE197" s="231"/>
      <c r="AF197" s="231"/>
      <c r="AG197" s="231"/>
      <c r="AH197" s="231"/>
      <c r="AI197" s="231"/>
      <c r="AJ197" s="243"/>
      <c r="AK197" s="243"/>
      <c r="AL197" s="243"/>
      <c r="AM197" s="243"/>
      <c r="AN197" s="243"/>
      <c r="AO197" s="243"/>
      <c r="AP197" s="243"/>
      <c r="AQ197" s="243"/>
      <c r="AR197" s="243">
        <v>4</v>
      </c>
      <c r="AS197" s="243"/>
      <c r="AT197" s="244"/>
      <c r="AU197" s="244"/>
      <c r="AV197" s="244"/>
      <c r="AW197" s="244"/>
      <c r="AX197" s="245"/>
      <c r="AY197" s="244"/>
      <c r="AZ197" s="244"/>
      <c r="BA197" s="244"/>
      <c r="BB197" s="244"/>
      <c r="BC197" s="244"/>
      <c r="BD197" s="244"/>
      <c r="BE197" s="244"/>
      <c r="BF197" s="244"/>
      <c r="BG197" s="244"/>
      <c r="BH197" s="244"/>
      <c r="BI197" s="246">
        <f>+SUM(Distributivo_trabajo[[#This Row],[Grupo 3 años A]:[Tercero de BT IEME A]])</f>
        <v>4</v>
      </c>
      <c r="BJ197" s="247"/>
      <c r="BK197" s="247"/>
      <c r="BL197" s="247"/>
      <c r="BM197" s="247"/>
      <c r="BN197" s="247"/>
      <c r="BO197" s="247"/>
      <c r="BP197" s="247"/>
      <c r="BQ197" s="247"/>
      <c r="BR197" s="247"/>
      <c r="BS197" s="247"/>
      <c r="BT197" s="247"/>
      <c r="BU197" s="247"/>
      <c r="BV197" s="248"/>
      <c r="BW197" s="248"/>
      <c r="BX197" s="248"/>
      <c r="BY197" s="248"/>
      <c r="BZ197" s="249">
        <f>+SUM(Distributivo_trabajo[[#This Row],[Grupo 3 años A2]:[BTP]])</f>
        <v>0</v>
      </c>
      <c r="CA197" s="244"/>
      <c r="CB197" s="244"/>
      <c r="CC197" s="244"/>
      <c r="CD197" s="244"/>
      <c r="CE197" s="244"/>
      <c r="CF197" s="244"/>
      <c r="CG197" s="246">
        <f>+SUM(Distributivo_trabajo[[#This Row],[8vo A]:[Tercero de BGU A3]])</f>
        <v>0</v>
      </c>
      <c r="CH197" s="244"/>
      <c r="CI197" s="244"/>
      <c r="CJ197" s="244"/>
      <c r="CK19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197" s="246"/>
      <c r="CM197" s="246">
        <f>+SUM(Distributivo_trabajo[[#This Row],[Directivo]:[Total Periodos acompañamiento]])</f>
        <v>4</v>
      </c>
      <c r="CN197" s="250"/>
    </row>
    <row r="198" spans="1:92" x14ac:dyDescent="0.3">
      <c r="A198" s="227">
        <v>32</v>
      </c>
      <c r="B198" s="228" t="str">
        <f ca="1">IF(Distributivo_trabajo[[#This Row],[Nro.]]="","",VLOOKUP(Distributivo_trabajo[[#This Row],[Nro.]],'Nómina de personal'!$A:$C,3,0))</f>
        <v xml:space="preserve">LORENA DEL ROSARIO BUSTILLOS REYES </v>
      </c>
      <c r="C198" s="228" t="str">
        <f ca="1">IF(Distributivo_trabajo[[#This Row],[Nro.]]="","",VLOOKUP(Distributivo_trabajo[[#This Row],[Nro.]],'Nómina de personal'!$A:$K,11,0))</f>
        <v>Nomb. Definitivo</v>
      </c>
      <c r="D198" s="228" t="str">
        <f ca="1">IF(Distributivo_trabajo[[#This Row],[Nro.]]="","",VLOOKUP(Distributivo_trabajo[[#This Row],[Nro.]],'Nómina de personal'!$A:$L,12,0))</f>
        <v>Docente</v>
      </c>
      <c r="E198" s="228" t="str">
        <f ca="1">IF(Distributivo_trabajo[[#This Row],[Nro.]]="","",VLOOKUP(Distributivo_trabajo[[#This Row],[Nro.]],'Nómina de personal'!$A:$G,7,0))</f>
        <v>GANADOR DE QSM 4 DOCENTE MATAMÁTICA EGB 8VO A 10MO</v>
      </c>
      <c r="F198" s="229" t="s">
        <v>317</v>
      </c>
      <c r="G198" s="229" t="s">
        <v>196</v>
      </c>
      <c r="H198" s="229"/>
      <c r="I198" s="230" t="s">
        <v>148</v>
      </c>
      <c r="J198" s="242"/>
      <c r="K198" s="242"/>
      <c r="L198" s="243"/>
      <c r="M198" s="243"/>
      <c r="N198" s="243"/>
      <c r="O198" s="243"/>
      <c r="P198" s="231"/>
      <c r="Q198" s="231"/>
      <c r="R198" s="231"/>
      <c r="S198" s="231"/>
      <c r="T198" s="231"/>
      <c r="U198" s="231"/>
      <c r="V198" s="231"/>
      <c r="W198" s="231"/>
      <c r="X198" s="231"/>
      <c r="Y198" s="231"/>
      <c r="Z198" s="231"/>
      <c r="AA198" s="231"/>
      <c r="AB198" s="231"/>
      <c r="AC198" s="231"/>
      <c r="AD198" s="231"/>
      <c r="AE198" s="231"/>
      <c r="AF198" s="231"/>
      <c r="AG198" s="231"/>
      <c r="AH198" s="231"/>
      <c r="AI198" s="231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>
        <v>4</v>
      </c>
      <c r="AT198" s="244"/>
      <c r="AU198" s="244"/>
      <c r="AV198" s="244"/>
      <c r="AW198" s="244"/>
      <c r="AX198" s="245"/>
      <c r="AY198" s="244"/>
      <c r="AZ198" s="244"/>
      <c r="BA198" s="244"/>
      <c r="BB198" s="244"/>
      <c r="BC198" s="244"/>
      <c r="BD198" s="244"/>
      <c r="BE198" s="244"/>
      <c r="BF198" s="244"/>
      <c r="BG198" s="244"/>
      <c r="BH198" s="244"/>
      <c r="BI198" s="246">
        <f>+SUM(Distributivo_trabajo[[#This Row],[Grupo 3 años A]:[Tercero de BT IEME A]])</f>
        <v>4</v>
      </c>
      <c r="BJ198" s="247"/>
      <c r="BK198" s="247"/>
      <c r="BL198" s="247"/>
      <c r="BM198" s="247"/>
      <c r="BN198" s="247"/>
      <c r="BO198" s="247"/>
      <c r="BP198" s="247"/>
      <c r="BQ198" s="247"/>
      <c r="BR198" s="247"/>
      <c r="BS198" s="247"/>
      <c r="BT198" s="247"/>
      <c r="BU198" s="247"/>
      <c r="BV198" s="248"/>
      <c r="BW198" s="248"/>
      <c r="BX198" s="248"/>
      <c r="BY198" s="248"/>
      <c r="BZ198" s="249">
        <f>+SUM(Distributivo_trabajo[[#This Row],[Grupo 3 años A2]:[BTP]])</f>
        <v>0</v>
      </c>
      <c r="CA198" s="244"/>
      <c r="CB198" s="244"/>
      <c r="CC198" s="244"/>
      <c r="CD198" s="244"/>
      <c r="CE198" s="244"/>
      <c r="CF198" s="244"/>
      <c r="CG198" s="246">
        <f>+SUM(Distributivo_trabajo[[#This Row],[8vo A]:[Tercero de BGU A3]])</f>
        <v>0</v>
      </c>
      <c r="CH198" s="244"/>
      <c r="CI198" s="244"/>
      <c r="CJ198" s="244"/>
      <c r="CK19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198" s="246"/>
      <c r="CM198" s="246">
        <f>+SUM(Distributivo_trabajo[[#This Row],[Directivo]:[Total Periodos acompañamiento]])</f>
        <v>4</v>
      </c>
      <c r="CN198" s="250"/>
    </row>
    <row r="199" spans="1:92" x14ac:dyDescent="0.3">
      <c r="A199" s="227">
        <v>32</v>
      </c>
      <c r="B199" s="228" t="str">
        <f ca="1">IF(Distributivo_trabajo[[#This Row],[Nro.]]="","",VLOOKUP(Distributivo_trabajo[[#This Row],[Nro.]],'Nómina de personal'!$A:$C,3,0))</f>
        <v xml:space="preserve">LORENA DEL ROSARIO BUSTILLOS REYES </v>
      </c>
      <c r="C199" s="228" t="str">
        <f ca="1">IF(Distributivo_trabajo[[#This Row],[Nro.]]="","",VLOOKUP(Distributivo_trabajo[[#This Row],[Nro.]],'Nómina de personal'!$A:$K,11,0))</f>
        <v>Nomb. Definitivo</v>
      </c>
      <c r="D199" s="228" t="str">
        <f ca="1">IF(Distributivo_trabajo[[#This Row],[Nro.]]="","",VLOOKUP(Distributivo_trabajo[[#This Row],[Nro.]],'Nómina de personal'!$A:$L,12,0))</f>
        <v>Docente</v>
      </c>
      <c r="E199" s="228" t="str">
        <f ca="1">IF(Distributivo_trabajo[[#This Row],[Nro.]]="","",VLOOKUP(Distributivo_trabajo[[#This Row],[Nro.]],'Nómina de personal'!$A:$G,7,0))</f>
        <v>GANADOR DE QSM 4 DOCENTE MATAMÁTICA EGB 8VO A 10MO</v>
      </c>
      <c r="F199" s="229" t="s">
        <v>317</v>
      </c>
      <c r="G199" s="229" t="s">
        <v>196</v>
      </c>
      <c r="H199" s="229"/>
      <c r="I199" s="230" t="s">
        <v>148</v>
      </c>
      <c r="J199" s="242"/>
      <c r="K199" s="242"/>
      <c r="L199" s="243"/>
      <c r="M199" s="243"/>
      <c r="N199" s="243"/>
      <c r="O199" s="243"/>
      <c r="P199" s="231"/>
      <c r="Q199" s="231"/>
      <c r="R199" s="231"/>
      <c r="S199" s="231"/>
      <c r="T199" s="231"/>
      <c r="U199" s="231"/>
      <c r="V199" s="231"/>
      <c r="W199" s="231"/>
      <c r="X199" s="231"/>
      <c r="Y199" s="231"/>
      <c r="Z199" s="231"/>
      <c r="AA199" s="231"/>
      <c r="AB199" s="231"/>
      <c r="AC199" s="231"/>
      <c r="AD199" s="231"/>
      <c r="AE199" s="231"/>
      <c r="AF199" s="231"/>
      <c r="AG199" s="231"/>
      <c r="AH199" s="231"/>
      <c r="AI199" s="231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  <c r="AT199" s="244">
        <v>4</v>
      </c>
      <c r="AU199" s="244"/>
      <c r="AV199" s="244"/>
      <c r="AW199" s="244"/>
      <c r="AX199" s="245"/>
      <c r="AY199" s="244"/>
      <c r="AZ199" s="244"/>
      <c r="BA199" s="244"/>
      <c r="BB199" s="244"/>
      <c r="BC199" s="244"/>
      <c r="BD199" s="244"/>
      <c r="BE199" s="244"/>
      <c r="BF199" s="244"/>
      <c r="BG199" s="244"/>
      <c r="BH199" s="244"/>
      <c r="BI199" s="246">
        <f>+SUM(Distributivo_trabajo[[#This Row],[Grupo 3 años A]:[Tercero de BT IEME A]])</f>
        <v>4</v>
      </c>
      <c r="BJ199" s="247"/>
      <c r="BK199" s="247"/>
      <c r="BL199" s="247"/>
      <c r="BM199" s="247"/>
      <c r="BN199" s="247"/>
      <c r="BO199" s="247"/>
      <c r="BP199" s="247"/>
      <c r="BQ199" s="247"/>
      <c r="BR199" s="247"/>
      <c r="BS199" s="247"/>
      <c r="BT199" s="247"/>
      <c r="BU199" s="247"/>
      <c r="BV199" s="248"/>
      <c r="BW199" s="248"/>
      <c r="BX199" s="248"/>
      <c r="BY199" s="248"/>
      <c r="BZ199" s="249">
        <f>+SUM(Distributivo_trabajo[[#This Row],[Grupo 3 años A2]:[BTP]])</f>
        <v>0</v>
      </c>
      <c r="CA199" s="244"/>
      <c r="CB199" s="244"/>
      <c r="CC199" s="244"/>
      <c r="CD199" s="244"/>
      <c r="CE199" s="244"/>
      <c r="CF199" s="244"/>
      <c r="CG199" s="246">
        <f>+SUM(Distributivo_trabajo[[#This Row],[8vo A]:[Tercero de BGU A3]])</f>
        <v>0</v>
      </c>
      <c r="CH199" s="244"/>
      <c r="CI199" s="244"/>
      <c r="CJ199" s="244"/>
      <c r="CK19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199" s="246"/>
      <c r="CM199" s="246">
        <f>+SUM(Distributivo_trabajo[[#This Row],[Directivo]:[Total Periodos acompañamiento]])</f>
        <v>4</v>
      </c>
      <c r="CN199" s="250"/>
    </row>
    <row r="200" spans="1:92" x14ac:dyDescent="0.3">
      <c r="A200" s="227">
        <v>32</v>
      </c>
      <c r="B200" s="228" t="str">
        <f ca="1">IF(Distributivo_trabajo[[#This Row],[Nro.]]="","",VLOOKUP(Distributivo_trabajo[[#This Row],[Nro.]],'Nómina de personal'!$A:$C,3,0))</f>
        <v xml:space="preserve">LORENA DEL ROSARIO BUSTILLOS REYES </v>
      </c>
      <c r="C200" s="228" t="str">
        <f ca="1">IF(Distributivo_trabajo[[#This Row],[Nro.]]="","",VLOOKUP(Distributivo_trabajo[[#This Row],[Nro.]],'Nómina de personal'!$A:$K,11,0))</f>
        <v>Nomb. Definitivo</v>
      </c>
      <c r="D200" s="228" t="str">
        <f ca="1">IF(Distributivo_trabajo[[#This Row],[Nro.]]="","",VLOOKUP(Distributivo_trabajo[[#This Row],[Nro.]],'Nómina de personal'!$A:$L,12,0))</f>
        <v>Docente</v>
      </c>
      <c r="E200" s="228" t="str">
        <f ca="1">IF(Distributivo_trabajo[[#This Row],[Nro.]]="","",VLOOKUP(Distributivo_trabajo[[#This Row],[Nro.]],'Nómina de personal'!$A:$G,7,0))</f>
        <v>GANADOR DE QSM 4 DOCENTE MATAMÁTICA EGB 8VO A 10MO</v>
      </c>
      <c r="F200" s="229" t="s">
        <v>317</v>
      </c>
      <c r="G200" s="229" t="s">
        <v>196</v>
      </c>
      <c r="H200" s="229"/>
      <c r="I200" s="230" t="s">
        <v>846</v>
      </c>
      <c r="J200" s="230"/>
      <c r="K200" s="230"/>
      <c r="L200" s="231"/>
      <c r="M200" s="231"/>
      <c r="N200" s="231"/>
      <c r="O200" s="231"/>
      <c r="P200" s="231"/>
      <c r="Q200" s="231"/>
      <c r="R200" s="231"/>
      <c r="S200" s="231"/>
      <c r="T200" s="231"/>
      <c r="U200" s="231"/>
      <c r="V200" s="231"/>
      <c r="W200" s="231"/>
      <c r="X200" s="231"/>
      <c r="Y200" s="231"/>
      <c r="Z200" s="231"/>
      <c r="AA200" s="231"/>
      <c r="AB200" s="231"/>
      <c r="AC200" s="231"/>
      <c r="AD200" s="231"/>
      <c r="AE200" s="231"/>
      <c r="AF200" s="231"/>
      <c r="AG200" s="231"/>
      <c r="AH200" s="231"/>
      <c r="AI200" s="231"/>
      <c r="AJ200" s="231"/>
      <c r="AK200" s="231"/>
      <c r="AL200" s="231"/>
      <c r="AM200" s="231"/>
      <c r="AN200" s="231"/>
      <c r="AO200" s="231"/>
      <c r="AP200" s="231"/>
      <c r="AQ200" s="231"/>
      <c r="AR200" s="231">
        <v>1</v>
      </c>
      <c r="AS200" s="231"/>
      <c r="AT200" s="232"/>
      <c r="AU200" s="232"/>
      <c r="AV200" s="232"/>
      <c r="AW200" s="232"/>
      <c r="AX200" s="233"/>
      <c r="AY200" s="232"/>
      <c r="AZ200" s="232"/>
      <c r="BA200" s="232"/>
      <c r="BB200" s="232"/>
      <c r="BC200" s="232"/>
      <c r="BD200" s="232"/>
      <c r="BE200" s="232"/>
      <c r="BF200" s="232"/>
      <c r="BG200" s="232"/>
      <c r="BH200" s="232"/>
      <c r="BI200" s="234">
        <f>+SUM(Distributivo_trabajo[[#This Row],[Grupo 3 años A]:[Tercero de BT IEME A]])</f>
        <v>1</v>
      </c>
      <c r="BJ200" s="235"/>
      <c r="BK200" s="235"/>
      <c r="BL200" s="235"/>
      <c r="BM200" s="235"/>
      <c r="BN200" s="235"/>
      <c r="BO200" s="235"/>
      <c r="BP200" s="235"/>
      <c r="BQ200" s="235"/>
      <c r="BR200" s="235"/>
      <c r="BS200" s="235"/>
      <c r="BT200" s="235"/>
      <c r="BU200" s="235"/>
      <c r="BV200" s="236"/>
      <c r="BW200" s="236"/>
      <c r="BX200" s="236"/>
      <c r="BY200" s="236"/>
      <c r="BZ200" s="237">
        <f>+SUM(Distributivo_trabajo[[#This Row],[Grupo 3 años A2]:[BTP]])</f>
        <v>0</v>
      </c>
      <c r="CA200" s="232"/>
      <c r="CB200" s="232"/>
      <c r="CC200" s="232"/>
      <c r="CD200" s="232"/>
      <c r="CE200" s="232"/>
      <c r="CF200" s="232"/>
      <c r="CG200" s="234">
        <f>+SUM(Distributivo_trabajo[[#This Row],[8vo A]:[Tercero de BGU A3]])</f>
        <v>0</v>
      </c>
      <c r="CH200" s="232"/>
      <c r="CI200" s="232"/>
      <c r="CJ200" s="232"/>
      <c r="CK20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00" s="234"/>
      <c r="CM200" s="234">
        <f>+SUM(Distributivo_trabajo[[#This Row],[Directivo]:[Total Periodos acompañamiento]])</f>
        <v>1</v>
      </c>
      <c r="CN200" s="238"/>
    </row>
    <row r="201" spans="1:92" x14ac:dyDescent="0.3">
      <c r="A201" s="227">
        <v>32</v>
      </c>
      <c r="B201" s="228" t="str">
        <f ca="1">IF(Distributivo_trabajo[[#This Row],[Nro.]]="","",VLOOKUP(Distributivo_trabajo[[#This Row],[Nro.]],'Nómina de personal'!$A:$C,3,0))</f>
        <v xml:space="preserve">LORENA DEL ROSARIO BUSTILLOS REYES </v>
      </c>
      <c r="C201" s="228" t="str">
        <f ca="1">IF(Distributivo_trabajo[[#This Row],[Nro.]]="","",VLOOKUP(Distributivo_trabajo[[#This Row],[Nro.]],'Nómina de personal'!$A:$K,11,0))</f>
        <v>Nomb. Definitivo</v>
      </c>
      <c r="D201" s="228" t="str">
        <f ca="1">IF(Distributivo_trabajo[[#This Row],[Nro.]]="","",VLOOKUP(Distributivo_trabajo[[#This Row],[Nro.]],'Nómina de personal'!$A:$L,12,0))</f>
        <v>Docente</v>
      </c>
      <c r="E201" s="228" t="str">
        <f ca="1">IF(Distributivo_trabajo[[#This Row],[Nro.]]="","",VLOOKUP(Distributivo_trabajo[[#This Row],[Nro.]],'Nómina de personal'!$A:$G,7,0))</f>
        <v>GANADOR DE QSM 4 DOCENTE MATAMÁTICA EGB 8VO A 10MO</v>
      </c>
      <c r="F201" s="229" t="s">
        <v>317</v>
      </c>
      <c r="G201" s="229" t="s">
        <v>196</v>
      </c>
      <c r="H201" s="229"/>
      <c r="I201" s="230" t="s">
        <v>844</v>
      </c>
      <c r="J201" s="230"/>
      <c r="K201" s="230"/>
      <c r="L201" s="231"/>
      <c r="M201" s="231"/>
      <c r="N201" s="231"/>
      <c r="O201" s="231"/>
      <c r="P201" s="231"/>
      <c r="Q201" s="231"/>
      <c r="R201" s="231"/>
      <c r="S201" s="231"/>
      <c r="T201" s="231"/>
      <c r="U201" s="231"/>
      <c r="V201" s="231"/>
      <c r="W201" s="231"/>
      <c r="X201" s="231"/>
      <c r="Y201" s="231"/>
      <c r="Z201" s="231"/>
      <c r="AA201" s="231"/>
      <c r="AB201" s="231"/>
      <c r="AC201" s="231"/>
      <c r="AD201" s="231"/>
      <c r="AE201" s="231"/>
      <c r="AF201" s="231"/>
      <c r="AG201" s="231"/>
      <c r="AH201" s="231"/>
      <c r="AI201" s="231"/>
      <c r="AJ201" s="231"/>
      <c r="AK201" s="231"/>
      <c r="AL201" s="231"/>
      <c r="AM201" s="231"/>
      <c r="AN201" s="231"/>
      <c r="AO201" s="231"/>
      <c r="AP201" s="231"/>
      <c r="AQ201" s="231"/>
      <c r="AR201" s="231">
        <v>1</v>
      </c>
      <c r="AS201" s="231"/>
      <c r="AT201" s="232"/>
      <c r="AU201" s="232"/>
      <c r="AV201" s="232"/>
      <c r="AW201" s="232"/>
      <c r="AX201" s="233"/>
      <c r="AY201" s="232"/>
      <c r="AZ201" s="232"/>
      <c r="BA201" s="232"/>
      <c r="BB201" s="232"/>
      <c r="BC201" s="232"/>
      <c r="BD201" s="232"/>
      <c r="BE201" s="232"/>
      <c r="BF201" s="232"/>
      <c r="BG201" s="232"/>
      <c r="BH201" s="232"/>
      <c r="BI201" s="234">
        <v>0</v>
      </c>
      <c r="BJ201" s="235"/>
      <c r="BK201" s="235"/>
      <c r="BL201" s="235"/>
      <c r="BM201" s="235"/>
      <c r="BN201" s="235"/>
      <c r="BO201" s="235"/>
      <c r="BP201" s="235"/>
      <c r="BQ201" s="235"/>
      <c r="BR201" s="235"/>
      <c r="BS201" s="235"/>
      <c r="BT201" s="235"/>
      <c r="BU201" s="235"/>
      <c r="BV201" s="236"/>
      <c r="BW201" s="236"/>
      <c r="BX201" s="236"/>
      <c r="BY201" s="236"/>
      <c r="BZ201" s="237">
        <f>+SUM(Distributivo_trabajo[[#This Row],[Grupo 3 años A2]:[BTP]])</f>
        <v>0</v>
      </c>
      <c r="CA201" s="232"/>
      <c r="CB201" s="232"/>
      <c r="CC201" s="232"/>
      <c r="CD201" s="232"/>
      <c r="CE201" s="232"/>
      <c r="CF201" s="232"/>
      <c r="CG201" s="234">
        <f>+SUM(Distributivo_trabajo[[#This Row],[8vo A]:[Tercero de BGU A3]])</f>
        <v>0</v>
      </c>
      <c r="CH201" s="232"/>
      <c r="CI201" s="232"/>
      <c r="CJ201" s="232"/>
      <c r="CK20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01" s="234"/>
      <c r="CM201" s="234">
        <f>+SUM(Distributivo_trabajo[[#This Row],[Directivo]:[Total Periodos acompañamiento]])</f>
        <v>1</v>
      </c>
      <c r="CN201" s="238"/>
    </row>
    <row r="202" spans="1:92" x14ac:dyDescent="0.3">
      <c r="A202" s="227">
        <v>16</v>
      </c>
      <c r="B202" s="228" t="str">
        <f ca="1">IF(Distributivo_trabajo[[#This Row],[Nro.]]="","",VLOOKUP(Distributivo_trabajo[[#This Row],[Nro.]],'Nómina de personal'!$A:$C,3,0))</f>
        <v xml:space="preserve">ELVIA BEATRIZ BRONCANO CUJI </v>
      </c>
      <c r="C202" s="228" t="str">
        <f ca="1">IF(Distributivo_trabajo[[#This Row],[Nro.]]="","",VLOOKUP(Distributivo_trabajo[[#This Row],[Nro.]],'Nómina de personal'!$A:$K,11,0))</f>
        <v>Contrato</v>
      </c>
      <c r="D202" s="228" t="str">
        <f ca="1">IF(Distributivo_trabajo[[#This Row],[Nro.]]="","",VLOOKUP(Distributivo_trabajo[[#This Row],[Nro.]],'Nómina de personal'!$A:$L,12,0))</f>
        <v>Docente</v>
      </c>
      <c r="E202" s="228" t="str">
        <f ca="1">IF(Distributivo_trabajo[[#This Row],[Nro.]]="","",VLOOKUP(Distributivo_trabajo[[#This Row],[Nro.]],'Nómina de personal'!$A:$G,7,0))</f>
        <v>CONTRATO OCACIONAL 2022 DOCENTE LENGUA Y LITERATURA</v>
      </c>
      <c r="F202" s="229" t="s">
        <v>317</v>
      </c>
      <c r="G202" s="229" t="s">
        <v>196</v>
      </c>
      <c r="H202" s="229"/>
      <c r="I202" s="230" t="s">
        <v>148</v>
      </c>
      <c r="J202" s="230"/>
      <c r="K202" s="230"/>
      <c r="L202" s="231"/>
      <c r="M202" s="231"/>
      <c r="N202" s="231"/>
      <c r="O202" s="231"/>
      <c r="P202" s="231"/>
      <c r="Q202" s="231"/>
      <c r="R202" s="231"/>
      <c r="S202" s="231"/>
      <c r="T202" s="231"/>
      <c r="U202" s="231"/>
      <c r="V202" s="231"/>
      <c r="W202" s="231"/>
      <c r="X202" s="231"/>
      <c r="Y202" s="231"/>
      <c r="Z202" s="231"/>
      <c r="AA202" s="231"/>
      <c r="AB202" s="231"/>
      <c r="AC202" s="231"/>
      <c r="AD202" s="231"/>
      <c r="AE202" s="231"/>
      <c r="AF202" s="231"/>
      <c r="AG202" s="231"/>
      <c r="AH202" s="231"/>
      <c r="AI202" s="231"/>
      <c r="AJ202" s="231"/>
      <c r="AK202" s="231"/>
      <c r="AL202" s="231"/>
      <c r="AM202" s="231"/>
      <c r="AN202" s="231"/>
      <c r="AO202" s="231"/>
      <c r="AP202" s="231"/>
      <c r="AQ202" s="231"/>
      <c r="AR202" s="231"/>
      <c r="AS202" s="231"/>
      <c r="AT202" s="232"/>
      <c r="AU202" s="232">
        <v>4</v>
      </c>
      <c r="AV202" s="232"/>
      <c r="AW202" s="232"/>
      <c r="AX202" s="233"/>
      <c r="AY202" s="232"/>
      <c r="AZ202" s="232"/>
      <c r="BA202" s="232"/>
      <c r="BB202" s="232"/>
      <c r="BC202" s="232"/>
      <c r="BD202" s="232"/>
      <c r="BE202" s="232"/>
      <c r="BF202" s="232"/>
      <c r="BG202" s="232"/>
      <c r="BH202" s="232"/>
      <c r="BI202" s="234">
        <f>+SUM(Distributivo_trabajo[[#This Row],[Grupo 3 años A]:[Tercero de BT IEME A]])</f>
        <v>4</v>
      </c>
      <c r="BJ202" s="235"/>
      <c r="BK202" s="235"/>
      <c r="BL202" s="235"/>
      <c r="BM202" s="235"/>
      <c r="BN202" s="235"/>
      <c r="BO202" s="235"/>
      <c r="BP202" s="235"/>
      <c r="BQ202" s="235"/>
      <c r="BR202" s="235"/>
      <c r="BS202" s="235"/>
      <c r="BT202" s="235"/>
      <c r="BU202" s="235"/>
      <c r="BV202" s="236"/>
      <c r="BW202" s="236"/>
      <c r="BX202" s="236"/>
      <c r="BY202" s="236"/>
      <c r="BZ202" s="237">
        <f>+SUM(Distributivo_trabajo[[#This Row],[Grupo 3 años A2]:[BTP]])</f>
        <v>0</v>
      </c>
      <c r="CA202" s="232"/>
      <c r="CB202" s="232"/>
      <c r="CC202" s="232"/>
      <c r="CD202" s="232"/>
      <c r="CE202" s="232"/>
      <c r="CF202" s="232"/>
      <c r="CG202" s="234">
        <f>+SUM(Distributivo_trabajo[[#This Row],[8vo A]:[Tercero de BGU A3]])</f>
        <v>0</v>
      </c>
      <c r="CH202" s="232"/>
      <c r="CI202" s="232">
        <v>2</v>
      </c>
      <c r="CJ202" s="232"/>
      <c r="CK20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02" s="234">
        <v>2</v>
      </c>
      <c r="CM202" s="234">
        <f>+SUM(Distributivo_trabajo[[#This Row],[Directivo]:[Total Periodos acompañamiento]])</f>
        <v>8</v>
      </c>
      <c r="CN202" s="238"/>
    </row>
    <row r="203" spans="1:92" x14ac:dyDescent="0.3">
      <c r="A203" s="227">
        <v>16</v>
      </c>
      <c r="B203" s="228" t="str">
        <f ca="1">IF(Distributivo_trabajo[[#This Row],[Nro.]]="","",VLOOKUP(Distributivo_trabajo[[#This Row],[Nro.]],'Nómina de personal'!$A:$C,3,0))</f>
        <v xml:space="preserve">ELVIA BEATRIZ BRONCANO CUJI </v>
      </c>
      <c r="C203" s="228" t="str">
        <f ca="1">IF(Distributivo_trabajo[[#This Row],[Nro.]]="","",VLOOKUP(Distributivo_trabajo[[#This Row],[Nro.]],'Nómina de personal'!$A:$K,11,0))</f>
        <v>Contrato</v>
      </c>
      <c r="D203" s="228" t="str">
        <f ca="1">IF(Distributivo_trabajo[[#This Row],[Nro.]]="","",VLOOKUP(Distributivo_trabajo[[#This Row],[Nro.]],'Nómina de personal'!$A:$L,12,0))</f>
        <v>Docente</v>
      </c>
      <c r="E203" s="228" t="str">
        <f ca="1">IF(Distributivo_trabajo[[#This Row],[Nro.]]="","",VLOOKUP(Distributivo_trabajo[[#This Row],[Nro.]],'Nómina de personal'!$A:$G,7,0))</f>
        <v>CONTRATO OCACIONAL 2022 DOCENTE LENGUA Y LITERATURA</v>
      </c>
      <c r="F203" s="229" t="s">
        <v>317</v>
      </c>
      <c r="G203" s="229" t="s">
        <v>196</v>
      </c>
      <c r="H203" s="229"/>
      <c r="I203" s="230" t="s">
        <v>148</v>
      </c>
      <c r="J203" s="242"/>
      <c r="K203" s="242"/>
      <c r="L203" s="243"/>
      <c r="M203" s="243"/>
      <c r="N203" s="243"/>
      <c r="O203" s="243"/>
      <c r="P203" s="231"/>
      <c r="Q203" s="231"/>
      <c r="R203" s="231"/>
      <c r="S203" s="231"/>
      <c r="T203" s="231"/>
      <c r="U203" s="231"/>
      <c r="V203" s="231"/>
      <c r="W203" s="231"/>
      <c r="X203" s="231"/>
      <c r="Y203" s="231"/>
      <c r="Z203" s="231"/>
      <c r="AA203" s="231"/>
      <c r="AB203" s="231"/>
      <c r="AC203" s="231"/>
      <c r="AD203" s="231"/>
      <c r="AE203" s="231"/>
      <c r="AF203" s="231"/>
      <c r="AG203" s="231"/>
      <c r="AH203" s="231"/>
      <c r="AI203" s="231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  <c r="AT203" s="244"/>
      <c r="AU203" s="244"/>
      <c r="AV203" s="244">
        <v>4</v>
      </c>
      <c r="AW203" s="244"/>
      <c r="AX203" s="245"/>
      <c r="AY203" s="244"/>
      <c r="AZ203" s="244"/>
      <c r="BA203" s="244"/>
      <c r="BB203" s="244"/>
      <c r="BC203" s="244"/>
      <c r="BD203" s="244"/>
      <c r="BE203" s="244"/>
      <c r="BF203" s="244"/>
      <c r="BG203" s="244"/>
      <c r="BH203" s="244"/>
      <c r="BI203" s="246">
        <f>+SUM(Distributivo_trabajo[[#This Row],[Grupo 3 años A]:[Tercero de BT IEME A]])</f>
        <v>4</v>
      </c>
      <c r="BJ203" s="247"/>
      <c r="BK203" s="247"/>
      <c r="BL203" s="247"/>
      <c r="BM203" s="247"/>
      <c r="BN203" s="247"/>
      <c r="BO203" s="247"/>
      <c r="BP203" s="247"/>
      <c r="BQ203" s="247"/>
      <c r="BR203" s="247"/>
      <c r="BS203" s="247"/>
      <c r="BT203" s="247"/>
      <c r="BU203" s="247"/>
      <c r="BV203" s="248"/>
      <c r="BW203" s="248"/>
      <c r="BX203" s="248"/>
      <c r="BY203" s="248"/>
      <c r="BZ203" s="249">
        <f>+SUM(Distributivo_trabajo[[#This Row],[Grupo 3 años A2]:[BTP]])</f>
        <v>0</v>
      </c>
      <c r="CA203" s="244"/>
      <c r="CB203" s="244"/>
      <c r="CC203" s="244"/>
      <c r="CD203" s="244"/>
      <c r="CE203" s="244"/>
      <c r="CF203" s="244"/>
      <c r="CG203" s="246">
        <f>+SUM(Distributivo_trabajo[[#This Row],[8vo A]:[Tercero de BGU A3]])</f>
        <v>0</v>
      </c>
      <c r="CH203" s="244"/>
      <c r="CI203" s="244"/>
      <c r="CJ203" s="244"/>
      <c r="CK20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03" s="246"/>
      <c r="CM203" s="246">
        <f>+SUM(Distributivo_trabajo[[#This Row],[Directivo]:[Total Periodos acompañamiento]])</f>
        <v>4</v>
      </c>
      <c r="CN203" s="250"/>
    </row>
    <row r="204" spans="1:92" x14ac:dyDescent="0.3">
      <c r="A204" s="227">
        <v>16</v>
      </c>
      <c r="B204" s="228" t="str">
        <f ca="1">IF(Distributivo_trabajo[[#This Row],[Nro.]]="","",VLOOKUP(Distributivo_trabajo[[#This Row],[Nro.]],'Nómina de personal'!$A:$C,3,0))</f>
        <v xml:space="preserve">ELVIA BEATRIZ BRONCANO CUJI </v>
      </c>
      <c r="C204" s="228" t="str">
        <f ca="1">IF(Distributivo_trabajo[[#This Row],[Nro.]]="","",VLOOKUP(Distributivo_trabajo[[#This Row],[Nro.]],'Nómina de personal'!$A:$K,11,0))</f>
        <v>Contrato</v>
      </c>
      <c r="D204" s="228" t="str">
        <f ca="1">IF(Distributivo_trabajo[[#This Row],[Nro.]]="","",VLOOKUP(Distributivo_trabajo[[#This Row],[Nro.]],'Nómina de personal'!$A:$L,12,0))</f>
        <v>Docente</v>
      </c>
      <c r="E204" s="228" t="str">
        <f ca="1">IF(Distributivo_trabajo[[#This Row],[Nro.]]="","",VLOOKUP(Distributivo_trabajo[[#This Row],[Nro.]],'Nómina de personal'!$A:$G,7,0))</f>
        <v>CONTRATO OCACIONAL 2022 DOCENTE LENGUA Y LITERATURA</v>
      </c>
      <c r="F204" s="229" t="s">
        <v>317</v>
      </c>
      <c r="G204" s="229" t="s">
        <v>196</v>
      </c>
      <c r="H204" s="229"/>
      <c r="I204" s="230" t="s">
        <v>148</v>
      </c>
      <c r="J204" s="242"/>
      <c r="K204" s="242"/>
      <c r="L204" s="243"/>
      <c r="M204" s="243"/>
      <c r="N204" s="243"/>
      <c r="O204" s="243"/>
      <c r="P204" s="231"/>
      <c r="Q204" s="231"/>
      <c r="R204" s="231"/>
      <c r="S204" s="231"/>
      <c r="T204" s="231"/>
      <c r="U204" s="231"/>
      <c r="V204" s="231"/>
      <c r="W204" s="231"/>
      <c r="X204" s="231"/>
      <c r="Y204" s="231"/>
      <c r="Z204" s="231"/>
      <c r="AA204" s="231"/>
      <c r="AB204" s="231"/>
      <c r="AC204" s="231"/>
      <c r="AD204" s="231"/>
      <c r="AE204" s="231"/>
      <c r="AF204" s="231"/>
      <c r="AG204" s="231"/>
      <c r="AH204" s="231"/>
      <c r="AI204" s="231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  <c r="AT204" s="244"/>
      <c r="AU204" s="244"/>
      <c r="AV204" s="244"/>
      <c r="AW204" s="244">
        <v>4</v>
      </c>
      <c r="AX204" s="245"/>
      <c r="AY204" s="244"/>
      <c r="AZ204" s="244"/>
      <c r="BA204" s="244"/>
      <c r="BB204" s="244"/>
      <c r="BC204" s="244"/>
      <c r="BD204" s="244"/>
      <c r="BE204" s="244"/>
      <c r="BF204" s="244"/>
      <c r="BG204" s="244"/>
      <c r="BH204" s="244"/>
      <c r="BI204" s="246">
        <f>+SUM(Distributivo_trabajo[[#This Row],[Grupo 3 años A]:[Tercero de BT IEME A]])</f>
        <v>4</v>
      </c>
      <c r="BJ204" s="247"/>
      <c r="BK204" s="247"/>
      <c r="BL204" s="247"/>
      <c r="BM204" s="247"/>
      <c r="BN204" s="247"/>
      <c r="BO204" s="247"/>
      <c r="BP204" s="247"/>
      <c r="BQ204" s="247"/>
      <c r="BR204" s="247"/>
      <c r="BS204" s="247"/>
      <c r="BT204" s="247"/>
      <c r="BU204" s="247"/>
      <c r="BV204" s="248"/>
      <c r="BW204" s="248"/>
      <c r="BX204" s="248"/>
      <c r="BY204" s="248"/>
      <c r="BZ204" s="249">
        <f>+SUM(Distributivo_trabajo[[#This Row],[Grupo 3 años A2]:[BTP]])</f>
        <v>0</v>
      </c>
      <c r="CA204" s="244"/>
      <c r="CB204" s="244"/>
      <c r="CC204" s="244"/>
      <c r="CD204" s="244"/>
      <c r="CE204" s="244"/>
      <c r="CF204" s="244"/>
      <c r="CG204" s="246">
        <f>+SUM(Distributivo_trabajo[[#This Row],[8vo A]:[Tercero de BGU A3]])</f>
        <v>0</v>
      </c>
      <c r="CH204" s="244"/>
      <c r="CI204" s="244"/>
      <c r="CJ204" s="244"/>
      <c r="CK20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04" s="246"/>
      <c r="CM204" s="246">
        <f>+SUM(Distributivo_trabajo[[#This Row],[Directivo]:[Total Periodos acompañamiento]])</f>
        <v>4</v>
      </c>
      <c r="CN204" s="250"/>
    </row>
    <row r="205" spans="1:92" x14ac:dyDescent="0.3">
      <c r="A205" s="227">
        <v>16</v>
      </c>
      <c r="B205" s="228" t="str">
        <f ca="1">IF(Distributivo_trabajo[[#This Row],[Nro.]]="","",VLOOKUP(Distributivo_trabajo[[#This Row],[Nro.]],'Nómina de personal'!$A:$C,3,0))</f>
        <v xml:space="preserve">ELVIA BEATRIZ BRONCANO CUJI </v>
      </c>
      <c r="C205" s="228" t="str">
        <f ca="1">IF(Distributivo_trabajo[[#This Row],[Nro.]]="","",VLOOKUP(Distributivo_trabajo[[#This Row],[Nro.]],'Nómina de personal'!$A:$K,11,0))</f>
        <v>Contrato</v>
      </c>
      <c r="D205" s="228" t="str">
        <f ca="1">IF(Distributivo_trabajo[[#This Row],[Nro.]]="","",VLOOKUP(Distributivo_trabajo[[#This Row],[Nro.]],'Nómina de personal'!$A:$L,12,0))</f>
        <v>Docente</v>
      </c>
      <c r="E205" s="228" t="str">
        <f ca="1">IF(Distributivo_trabajo[[#This Row],[Nro.]]="","",VLOOKUP(Distributivo_trabajo[[#This Row],[Nro.]],'Nómina de personal'!$A:$G,7,0))</f>
        <v>CONTRATO OCACIONAL 2022 DOCENTE LENGUA Y LITERATURA</v>
      </c>
      <c r="F205" s="229" t="s">
        <v>317</v>
      </c>
      <c r="G205" s="229" t="s">
        <v>196</v>
      </c>
      <c r="H205" s="229"/>
      <c r="I205" s="230" t="s">
        <v>148</v>
      </c>
      <c r="J205" s="242"/>
      <c r="K205" s="242"/>
      <c r="L205" s="243"/>
      <c r="M205" s="243"/>
      <c r="N205" s="243"/>
      <c r="O205" s="243"/>
      <c r="P205" s="231"/>
      <c r="Q205" s="231"/>
      <c r="R205" s="231"/>
      <c r="S205" s="231"/>
      <c r="T205" s="231"/>
      <c r="U205" s="231"/>
      <c r="V205" s="231"/>
      <c r="W205" s="231"/>
      <c r="X205" s="231"/>
      <c r="Y205" s="231"/>
      <c r="Z205" s="231"/>
      <c r="AA205" s="231"/>
      <c r="AB205" s="231"/>
      <c r="AC205" s="231"/>
      <c r="AD205" s="231"/>
      <c r="AE205" s="231"/>
      <c r="AF205" s="231"/>
      <c r="AG205" s="231"/>
      <c r="AH205" s="231"/>
      <c r="AI205" s="231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  <c r="AT205" s="244"/>
      <c r="AU205" s="244"/>
      <c r="AV205" s="244"/>
      <c r="AW205" s="244"/>
      <c r="AX205" s="245">
        <v>4</v>
      </c>
      <c r="AY205" s="244"/>
      <c r="AZ205" s="244"/>
      <c r="BA205" s="244"/>
      <c r="BB205" s="244"/>
      <c r="BC205" s="244"/>
      <c r="BD205" s="244"/>
      <c r="BE205" s="244"/>
      <c r="BF205" s="244"/>
      <c r="BG205" s="244"/>
      <c r="BH205" s="244"/>
      <c r="BI205" s="246">
        <f>+SUM(Distributivo_trabajo[[#This Row],[Grupo 3 años A]:[Tercero de BT IEME A]])</f>
        <v>4</v>
      </c>
      <c r="BJ205" s="247"/>
      <c r="BK205" s="247"/>
      <c r="BL205" s="247"/>
      <c r="BM205" s="247"/>
      <c r="BN205" s="247"/>
      <c r="BO205" s="247"/>
      <c r="BP205" s="247"/>
      <c r="BQ205" s="247"/>
      <c r="BR205" s="247"/>
      <c r="BS205" s="247"/>
      <c r="BT205" s="247"/>
      <c r="BU205" s="247"/>
      <c r="BV205" s="248"/>
      <c r="BW205" s="248"/>
      <c r="BX205" s="248"/>
      <c r="BY205" s="248"/>
      <c r="BZ205" s="249">
        <f>+SUM(Distributivo_trabajo[[#This Row],[Grupo 3 años A2]:[BTP]])</f>
        <v>0</v>
      </c>
      <c r="CA205" s="244"/>
      <c r="CB205" s="244"/>
      <c r="CC205" s="244"/>
      <c r="CD205" s="244"/>
      <c r="CE205" s="244"/>
      <c r="CF205" s="244"/>
      <c r="CG205" s="246">
        <f>+SUM(Distributivo_trabajo[[#This Row],[8vo A]:[Tercero de BGU A3]])</f>
        <v>0</v>
      </c>
      <c r="CH205" s="244"/>
      <c r="CI205" s="244"/>
      <c r="CJ205" s="244"/>
      <c r="CK20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05" s="246"/>
      <c r="CM205" s="246">
        <f>+SUM(Distributivo_trabajo[[#This Row],[Directivo]:[Total Periodos acompañamiento]])</f>
        <v>4</v>
      </c>
      <c r="CN205" s="250"/>
    </row>
    <row r="206" spans="1:92" x14ac:dyDescent="0.3">
      <c r="A206" s="239">
        <v>16</v>
      </c>
      <c r="B206" s="240" t="str">
        <f ca="1">IF(Distributivo_trabajo[[#This Row],[Nro.]]="","",VLOOKUP(Distributivo_trabajo[[#This Row],[Nro.]],'Nómina de personal'!$A:$C,3,0))</f>
        <v xml:space="preserve">ELVIA BEATRIZ BRONCANO CUJI </v>
      </c>
      <c r="C206" s="240" t="str">
        <f ca="1">IF(Distributivo_trabajo[[#This Row],[Nro.]]="","",VLOOKUP(Distributivo_trabajo[[#This Row],[Nro.]],'Nómina de personal'!$A:$K,11,0))</f>
        <v>Contrato</v>
      </c>
      <c r="D206" s="240" t="str">
        <f ca="1">IF(Distributivo_trabajo[[#This Row],[Nro.]]="","",VLOOKUP(Distributivo_trabajo[[#This Row],[Nro.]],'Nómina de personal'!$A:$L,12,0))</f>
        <v>Docente</v>
      </c>
      <c r="E206" s="240" t="str">
        <f ca="1">IF(Distributivo_trabajo[[#This Row],[Nro.]]="","",VLOOKUP(Distributivo_trabajo[[#This Row],[Nro.]],'Nómina de personal'!$A:$G,7,0))</f>
        <v>CONTRATO OCACIONAL 2022 DOCENTE LENGUA Y LITERATURA</v>
      </c>
      <c r="F206" s="241" t="s">
        <v>836</v>
      </c>
      <c r="G206" s="241" t="s">
        <v>196</v>
      </c>
      <c r="H206" s="241"/>
      <c r="I206" s="242" t="s">
        <v>845</v>
      </c>
      <c r="J206" s="242"/>
      <c r="K206" s="242"/>
      <c r="L206" s="243"/>
      <c r="M206" s="243"/>
      <c r="N206" s="243"/>
      <c r="O206" s="243"/>
      <c r="P206" s="231"/>
      <c r="Q206" s="231"/>
      <c r="R206" s="231"/>
      <c r="S206" s="231"/>
      <c r="T206" s="231"/>
      <c r="U206" s="231"/>
      <c r="V206" s="231"/>
      <c r="W206" s="231"/>
      <c r="X206" s="231"/>
      <c r="Y206" s="231"/>
      <c r="Z206" s="231"/>
      <c r="AA206" s="231"/>
      <c r="AB206" s="231"/>
      <c r="AC206" s="231"/>
      <c r="AD206" s="231"/>
      <c r="AE206" s="231"/>
      <c r="AF206" s="231"/>
      <c r="AG206" s="231"/>
      <c r="AH206" s="231"/>
      <c r="AI206" s="231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  <c r="AT206" s="244"/>
      <c r="AU206" s="244"/>
      <c r="AV206" s="244"/>
      <c r="AW206" s="244"/>
      <c r="AX206" s="245">
        <v>1</v>
      </c>
      <c r="AY206" s="244"/>
      <c r="AZ206" s="244"/>
      <c r="BA206" s="244"/>
      <c r="BB206" s="244"/>
      <c r="BC206" s="244"/>
      <c r="BD206" s="244"/>
      <c r="BE206" s="244"/>
      <c r="BF206" s="244"/>
      <c r="BG206" s="244"/>
      <c r="BH206" s="244"/>
      <c r="BI206" s="246">
        <f>+SUM(Distributivo_trabajo[[#This Row],[Grupo 3 años A]:[Tercero de BT IEME A]])</f>
        <v>1</v>
      </c>
      <c r="BJ206" s="247"/>
      <c r="BK206" s="247"/>
      <c r="BL206" s="247"/>
      <c r="BM206" s="247"/>
      <c r="BN206" s="247"/>
      <c r="BO206" s="247"/>
      <c r="BP206" s="247"/>
      <c r="BQ206" s="247"/>
      <c r="BR206" s="247"/>
      <c r="BS206" s="247"/>
      <c r="BT206" s="247"/>
      <c r="BU206" s="247"/>
      <c r="BV206" s="248"/>
      <c r="BW206" s="248"/>
      <c r="BX206" s="248"/>
      <c r="BY206" s="248"/>
      <c r="BZ206" s="249">
        <f>+SUM(Distributivo_trabajo[[#This Row],[Grupo 3 años A2]:[BTP]])</f>
        <v>0</v>
      </c>
      <c r="CA206" s="244"/>
      <c r="CB206" s="244"/>
      <c r="CC206" s="244"/>
      <c r="CD206" s="244"/>
      <c r="CE206" s="244"/>
      <c r="CF206" s="244"/>
      <c r="CG206" s="246">
        <f>+SUM(Distributivo_trabajo[[#This Row],[8vo A]:[Tercero de BGU A3]])</f>
        <v>0</v>
      </c>
      <c r="CH206" s="244"/>
      <c r="CI206" s="244"/>
      <c r="CJ206" s="244"/>
      <c r="CK20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06" s="246"/>
      <c r="CM206" s="246">
        <f>+SUM(Distributivo_trabajo[[#This Row],[Directivo]:[Total Periodos acompañamiento]])</f>
        <v>1</v>
      </c>
      <c r="CN206" s="250"/>
    </row>
    <row r="207" spans="1:92" x14ac:dyDescent="0.3">
      <c r="A207" s="227">
        <v>16</v>
      </c>
      <c r="B207" s="228" t="str">
        <f ca="1">IF(Distributivo_trabajo[[#This Row],[Nro.]]="","",VLOOKUP(Distributivo_trabajo[[#This Row],[Nro.]],'Nómina de personal'!$A:$C,3,0))</f>
        <v xml:space="preserve">ELVIA BEATRIZ BRONCANO CUJI </v>
      </c>
      <c r="C207" s="228" t="str">
        <f ca="1">IF(Distributivo_trabajo[[#This Row],[Nro.]]="","",VLOOKUP(Distributivo_trabajo[[#This Row],[Nro.]],'Nómina de personal'!$A:$K,11,0))</f>
        <v>Contrato</v>
      </c>
      <c r="D207" s="228" t="str">
        <f ca="1">IF(Distributivo_trabajo[[#This Row],[Nro.]]="","",VLOOKUP(Distributivo_trabajo[[#This Row],[Nro.]],'Nómina de personal'!$A:$L,12,0))</f>
        <v>Docente</v>
      </c>
      <c r="E207" s="228" t="str">
        <f ca="1">IF(Distributivo_trabajo[[#This Row],[Nro.]]="","",VLOOKUP(Distributivo_trabajo[[#This Row],[Nro.]],'Nómina de personal'!$A:$G,7,0))</f>
        <v>CONTRATO OCACIONAL 2022 DOCENTE LENGUA Y LITERATURA</v>
      </c>
      <c r="F207" s="229" t="s">
        <v>836</v>
      </c>
      <c r="G207" s="229" t="s">
        <v>198</v>
      </c>
      <c r="H207" s="229"/>
      <c r="I207" s="230" t="s">
        <v>140</v>
      </c>
      <c r="J207" s="230"/>
      <c r="K207" s="230"/>
      <c r="L207" s="231"/>
      <c r="M207" s="231"/>
      <c r="N207" s="231"/>
      <c r="O207" s="231"/>
      <c r="P207" s="231"/>
      <c r="Q207" s="231"/>
      <c r="R207" s="231"/>
      <c r="S207" s="231"/>
      <c r="T207" s="231"/>
      <c r="U207" s="231"/>
      <c r="V207" s="231"/>
      <c r="W207" s="231"/>
      <c r="X207" s="231"/>
      <c r="Y207" s="231"/>
      <c r="Z207" s="231"/>
      <c r="AA207" s="231"/>
      <c r="AB207" s="231"/>
      <c r="AC207" s="231"/>
      <c r="AD207" s="231"/>
      <c r="AE207" s="231"/>
      <c r="AF207" s="231"/>
      <c r="AG207" s="231"/>
      <c r="AH207" s="231"/>
      <c r="AI207" s="231"/>
      <c r="AJ207" s="231"/>
      <c r="AK207" s="231"/>
      <c r="AL207" s="231"/>
      <c r="AM207" s="231"/>
      <c r="AN207" s="231"/>
      <c r="AO207" s="231"/>
      <c r="AP207" s="231"/>
      <c r="AQ207" s="231"/>
      <c r="AR207" s="231"/>
      <c r="AS207" s="231"/>
      <c r="AT207" s="232"/>
      <c r="AU207" s="232"/>
      <c r="AV207" s="232"/>
      <c r="AW207" s="232"/>
      <c r="AX207" s="233"/>
      <c r="AY207" s="232"/>
      <c r="AZ207" s="232">
        <v>5</v>
      </c>
      <c r="BA207" s="232"/>
      <c r="BB207" s="232"/>
      <c r="BC207" s="232"/>
      <c r="BD207" s="232"/>
      <c r="BE207" s="232"/>
      <c r="BF207" s="232"/>
      <c r="BG207" s="232"/>
      <c r="BH207" s="232"/>
      <c r="BI207" s="234">
        <f>+SUM(Distributivo_trabajo[[#This Row],[Grupo 3 años A]:[Tercero de BT IEME A]])</f>
        <v>5</v>
      </c>
      <c r="BJ207" s="235"/>
      <c r="BK207" s="235"/>
      <c r="BL207" s="235"/>
      <c r="BM207" s="235"/>
      <c r="BN207" s="235"/>
      <c r="BO207" s="235"/>
      <c r="BP207" s="235"/>
      <c r="BQ207" s="235"/>
      <c r="BR207" s="235"/>
      <c r="BS207" s="235"/>
      <c r="BT207" s="235"/>
      <c r="BU207" s="235"/>
      <c r="BV207" s="236"/>
      <c r="BW207" s="236"/>
      <c r="BX207" s="236"/>
      <c r="BY207" s="236"/>
      <c r="BZ207" s="237">
        <f>+SUM(Distributivo_trabajo[[#This Row],[Grupo 3 años A2]:[BTP]])</f>
        <v>0</v>
      </c>
      <c r="CA207" s="232"/>
      <c r="CB207" s="232"/>
      <c r="CC207" s="232"/>
      <c r="CD207" s="232"/>
      <c r="CE207" s="232"/>
      <c r="CF207" s="232"/>
      <c r="CG207" s="234">
        <f>+SUM(Distributivo_trabajo[[#This Row],[8vo A]:[Tercero de BGU A3]])</f>
        <v>0</v>
      </c>
      <c r="CH207" s="232"/>
      <c r="CI207" s="232"/>
      <c r="CJ207" s="232"/>
      <c r="CK20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207" s="234"/>
      <c r="CM207" s="234">
        <f>+SUM(Distributivo_trabajo[[#This Row],[Directivo]:[Total Periodos acompañamiento]])</f>
        <v>5</v>
      </c>
      <c r="CN207" s="238"/>
    </row>
    <row r="208" spans="1:92" x14ac:dyDescent="0.3">
      <c r="A208" s="239">
        <v>16</v>
      </c>
      <c r="B208" s="240" t="str">
        <f ca="1">IF(Distributivo_trabajo[[#This Row],[Nro.]]="","",VLOOKUP(Distributivo_trabajo[[#This Row],[Nro.]],'Nómina de personal'!$A:$C,3,0))</f>
        <v xml:space="preserve">ELVIA BEATRIZ BRONCANO CUJI </v>
      </c>
      <c r="C208" s="240" t="str">
        <f ca="1">IF(Distributivo_trabajo[[#This Row],[Nro.]]="","",VLOOKUP(Distributivo_trabajo[[#This Row],[Nro.]],'Nómina de personal'!$A:$K,11,0))</f>
        <v>Contrato</v>
      </c>
      <c r="D208" s="240" t="str">
        <f ca="1">IF(Distributivo_trabajo[[#This Row],[Nro.]]="","",VLOOKUP(Distributivo_trabajo[[#This Row],[Nro.]],'Nómina de personal'!$A:$L,12,0))</f>
        <v>Docente</v>
      </c>
      <c r="E208" s="240" t="str">
        <f ca="1">IF(Distributivo_trabajo[[#This Row],[Nro.]]="","",VLOOKUP(Distributivo_trabajo[[#This Row],[Nro.]],'Nómina de personal'!$A:$G,7,0))</f>
        <v>CONTRATO OCACIONAL 2022 DOCENTE LENGUA Y LITERATURA</v>
      </c>
      <c r="F208" s="229" t="s">
        <v>836</v>
      </c>
      <c r="G208" s="229" t="s">
        <v>198</v>
      </c>
      <c r="H208" s="229"/>
      <c r="I208" s="230" t="s">
        <v>140</v>
      </c>
      <c r="J208" s="242"/>
      <c r="K208" s="242"/>
      <c r="L208" s="243"/>
      <c r="M208" s="243"/>
      <c r="N208" s="243"/>
      <c r="O208" s="243"/>
      <c r="P208" s="231"/>
      <c r="Q208" s="231"/>
      <c r="R208" s="231"/>
      <c r="S208" s="231"/>
      <c r="T208" s="231"/>
      <c r="U208" s="231"/>
      <c r="V208" s="231"/>
      <c r="W208" s="231"/>
      <c r="X208" s="231"/>
      <c r="Y208" s="231"/>
      <c r="Z208" s="231"/>
      <c r="AA208" s="231"/>
      <c r="AB208" s="231"/>
      <c r="AC208" s="231"/>
      <c r="AD208" s="231"/>
      <c r="AE208" s="231"/>
      <c r="AF208" s="231"/>
      <c r="AG208" s="231"/>
      <c r="AH208" s="231"/>
      <c r="AI208" s="231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  <c r="AT208" s="244"/>
      <c r="AU208" s="244"/>
      <c r="AV208" s="244"/>
      <c r="AW208" s="244"/>
      <c r="AX208" s="245"/>
      <c r="AY208" s="244"/>
      <c r="AZ208" s="244"/>
      <c r="BA208" s="244">
        <v>4</v>
      </c>
      <c r="BB208" s="244"/>
      <c r="BC208" s="244"/>
      <c r="BD208" s="244"/>
      <c r="BE208" s="244"/>
      <c r="BF208" s="244"/>
      <c r="BG208" s="244"/>
      <c r="BH208" s="244"/>
      <c r="BI208" s="246">
        <f>+SUM(Distributivo_trabajo[[#This Row],[Grupo 3 años A]:[Tercero de BT IEME A]])</f>
        <v>4</v>
      </c>
      <c r="BJ208" s="247"/>
      <c r="BK208" s="247"/>
      <c r="BL208" s="247"/>
      <c r="BM208" s="247"/>
      <c r="BN208" s="247"/>
      <c r="BO208" s="247"/>
      <c r="BP208" s="247"/>
      <c r="BQ208" s="247"/>
      <c r="BR208" s="247"/>
      <c r="BS208" s="247"/>
      <c r="BT208" s="247"/>
      <c r="BU208" s="247"/>
      <c r="BV208" s="248"/>
      <c r="BW208" s="248"/>
      <c r="BX208" s="248"/>
      <c r="BY208" s="248"/>
      <c r="BZ208" s="249">
        <f>+SUM(Distributivo_trabajo[[#This Row],[Grupo 3 años A2]:[BTP]])</f>
        <v>0</v>
      </c>
      <c r="CA208" s="244"/>
      <c r="CB208" s="244"/>
      <c r="CC208" s="244"/>
      <c r="CD208" s="244"/>
      <c r="CE208" s="244"/>
      <c r="CF208" s="244"/>
      <c r="CG208" s="246">
        <f>+SUM(Distributivo_trabajo[[#This Row],[8vo A]:[Tercero de BGU A3]])</f>
        <v>0</v>
      </c>
      <c r="CH208" s="244"/>
      <c r="CI208" s="244"/>
      <c r="CJ208" s="244"/>
      <c r="CK20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08" s="246"/>
      <c r="CM208" s="246">
        <f>+SUM(Distributivo_trabajo[[#This Row],[Directivo]:[Total Periodos acompañamiento]])</f>
        <v>4</v>
      </c>
      <c r="CN208" s="250"/>
    </row>
    <row r="209" spans="1:92" x14ac:dyDescent="0.3">
      <c r="A209" s="227">
        <v>3</v>
      </c>
      <c r="B209" s="228" t="str">
        <f ca="1">IF(Distributivo_trabajo[[#This Row],[Nro.]]="","",VLOOKUP(Distributivo_trabajo[[#This Row],[Nro.]],'Nómina de personal'!$A:$C,3,0))</f>
        <v xml:space="preserve">BYRON ESTUARDO JACOME CASA </v>
      </c>
      <c r="C209" s="228" t="str">
        <f ca="1">IF(Distributivo_trabajo[[#This Row],[Nro.]]="","",VLOOKUP(Distributivo_trabajo[[#This Row],[Nro.]],'Nómina de personal'!$A:$K,11,0))</f>
        <v>Nomb. Definitivo</v>
      </c>
      <c r="D209" s="228" t="str">
        <f ca="1">IF(Distributivo_trabajo[[#This Row],[Nro.]]="","",VLOOKUP(Distributivo_trabajo[[#This Row],[Nro.]],'Nómina de personal'!$A:$L,12,0))</f>
        <v>Docente</v>
      </c>
      <c r="E209" s="228" t="str">
        <f ca="1">IF(Distributivo_trabajo[[#This Row],[Nro.]]="","",VLOOKUP(Distributivo_trabajo[[#This Row],[Nro.]],'Nómina de personal'!$A:$G,7,0))</f>
        <v>TRASPASO DE PARTIDA POR SECTORIZACIÓN 2021 DOCENTE DE ESTUDIOS SOCIALES EGB 8VO A 10MO</v>
      </c>
      <c r="F209" s="229" t="s">
        <v>429</v>
      </c>
      <c r="G209" s="229" t="s">
        <v>196</v>
      </c>
      <c r="H209" s="229"/>
      <c r="I209" s="230" t="s">
        <v>158</v>
      </c>
      <c r="J209" s="230"/>
      <c r="K209" s="230"/>
      <c r="L209" s="231"/>
      <c r="M209" s="231"/>
      <c r="N209" s="231"/>
      <c r="O209" s="231"/>
      <c r="P209" s="231"/>
      <c r="Q209" s="231"/>
      <c r="R209" s="231"/>
      <c r="S209" s="231"/>
      <c r="T209" s="231"/>
      <c r="U209" s="231"/>
      <c r="V209" s="231"/>
      <c r="W209" s="231"/>
      <c r="X209" s="231"/>
      <c r="Y209" s="231"/>
      <c r="Z209" s="231"/>
      <c r="AA209" s="231"/>
      <c r="AB209" s="231"/>
      <c r="AC209" s="231"/>
      <c r="AD209" s="231"/>
      <c r="AE209" s="231"/>
      <c r="AF209" s="231"/>
      <c r="AG209" s="231"/>
      <c r="AH209" s="231"/>
      <c r="AI209" s="231"/>
      <c r="AJ209" s="231"/>
      <c r="AK209" s="231"/>
      <c r="AL209" s="231"/>
      <c r="AM209" s="231"/>
      <c r="AN209" s="231">
        <v>4</v>
      </c>
      <c r="AO209" s="231"/>
      <c r="AP209" s="231"/>
      <c r="AQ209" s="231"/>
      <c r="AR209" s="231"/>
      <c r="AS209" s="231"/>
      <c r="AT209" s="232"/>
      <c r="AU209" s="232"/>
      <c r="AV209" s="232"/>
      <c r="AW209" s="232"/>
      <c r="AX209" s="233"/>
      <c r="AY209" s="232"/>
      <c r="AZ209" s="232"/>
      <c r="BA209" s="232"/>
      <c r="BB209" s="232"/>
      <c r="BC209" s="232"/>
      <c r="BD209" s="232"/>
      <c r="BE209" s="232"/>
      <c r="BF209" s="232"/>
      <c r="BG209" s="232"/>
      <c r="BH209" s="232"/>
      <c r="BI209" s="234">
        <f>+SUM(Distributivo_trabajo[[#This Row],[Grupo 3 años A]:[Tercero de BT IEME A]])</f>
        <v>4</v>
      </c>
      <c r="BJ209" s="235"/>
      <c r="BK209" s="235"/>
      <c r="BL209" s="235"/>
      <c r="BM209" s="235"/>
      <c r="BN209" s="235"/>
      <c r="BO209" s="235"/>
      <c r="BP209" s="235"/>
      <c r="BQ209" s="235"/>
      <c r="BR209" s="235"/>
      <c r="BS209" s="235"/>
      <c r="BT209" s="235"/>
      <c r="BU209" s="235"/>
      <c r="BV209" s="236"/>
      <c r="BW209" s="236"/>
      <c r="BX209" s="236"/>
      <c r="BY209" s="236"/>
      <c r="BZ209" s="237">
        <f>+SUM(Distributivo_trabajo[[#This Row],[Grupo 3 años A2]:[BTP]])</f>
        <v>0</v>
      </c>
      <c r="CA209" s="232"/>
      <c r="CB209" s="232"/>
      <c r="CC209" s="232"/>
      <c r="CD209" s="232"/>
      <c r="CE209" s="232"/>
      <c r="CF209" s="232"/>
      <c r="CG209" s="234">
        <f>+SUM(Distributivo_trabajo[[#This Row],[8vo A]:[Tercero de BGU A3]])</f>
        <v>0</v>
      </c>
      <c r="CH209" s="232"/>
      <c r="CI209" s="232"/>
      <c r="CJ209" s="232"/>
      <c r="CK20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09" s="234">
        <v>4</v>
      </c>
      <c r="CM209" s="234">
        <f>+SUM(Distributivo_trabajo[[#This Row],[Directivo]:[Total Periodos acompañamiento]])</f>
        <v>8</v>
      </c>
      <c r="CN209" s="238"/>
    </row>
    <row r="210" spans="1:92" x14ac:dyDescent="0.3">
      <c r="A210" s="227">
        <v>3</v>
      </c>
      <c r="B210" s="228" t="str">
        <f ca="1">IF(Distributivo_trabajo[[#This Row],[Nro.]]="","",VLOOKUP(Distributivo_trabajo[[#This Row],[Nro.]],'Nómina de personal'!$A:$C,3,0))</f>
        <v xml:space="preserve">BYRON ESTUARDO JACOME CASA </v>
      </c>
      <c r="C210" s="228" t="str">
        <f ca="1">IF(Distributivo_trabajo[[#This Row],[Nro.]]="","",VLOOKUP(Distributivo_trabajo[[#This Row],[Nro.]],'Nómina de personal'!$A:$K,11,0))</f>
        <v>Nomb. Definitivo</v>
      </c>
      <c r="D210" s="228" t="str">
        <f ca="1">IF(Distributivo_trabajo[[#This Row],[Nro.]]="","",VLOOKUP(Distributivo_trabajo[[#This Row],[Nro.]],'Nómina de personal'!$A:$L,12,0))</f>
        <v>Docente</v>
      </c>
      <c r="E210" s="228" t="str">
        <f ca="1">IF(Distributivo_trabajo[[#This Row],[Nro.]]="","",VLOOKUP(Distributivo_trabajo[[#This Row],[Nro.]],'Nómina de personal'!$A:$G,7,0))</f>
        <v>TRASPASO DE PARTIDA POR SECTORIZACIÓN 2021 DOCENTE DE ESTUDIOS SOCIALES EGB 8VO A 10MO</v>
      </c>
      <c r="F210" s="229" t="s">
        <v>429</v>
      </c>
      <c r="G210" s="229" t="s">
        <v>196</v>
      </c>
      <c r="H210" s="229"/>
      <c r="I210" s="230" t="s">
        <v>158</v>
      </c>
      <c r="J210" s="242"/>
      <c r="K210" s="242"/>
      <c r="L210" s="243"/>
      <c r="M210" s="243"/>
      <c r="N210" s="243"/>
      <c r="O210" s="243"/>
      <c r="P210" s="231"/>
      <c r="Q210" s="231"/>
      <c r="R210" s="231"/>
      <c r="S210" s="231"/>
      <c r="T210" s="231"/>
      <c r="U210" s="231"/>
      <c r="V210" s="231"/>
      <c r="W210" s="231"/>
      <c r="X210" s="231"/>
      <c r="Y210" s="231"/>
      <c r="Z210" s="231"/>
      <c r="AA210" s="231"/>
      <c r="AB210" s="231"/>
      <c r="AC210" s="231"/>
      <c r="AD210" s="231"/>
      <c r="AE210" s="231"/>
      <c r="AF210" s="231"/>
      <c r="AG210" s="231"/>
      <c r="AH210" s="231"/>
      <c r="AI210" s="231"/>
      <c r="AJ210" s="243"/>
      <c r="AK210" s="243"/>
      <c r="AL210" s="243"/>
      <c r="AM210" s="243"/>
      <c r="AN210" s="243"/>
      <c r="AO210" s="243">
        <v>4</v>
      </c>
      <c r="AP210" s="243"/>
      <c r="AQ210" s="243"/>
      <c r="AR210" s="243"/>
      <c r="AS210" s="243"/>
      <c r="AT210" s="244"/>
      <c r="AU210" s="244"/>
      <c r="AV210" s="244"/>
      <c r="AW210" s="244"/>
      <c r="AX210" s="245"/>
      <c r="AY210" s="244"/>
      <c r="AZ210" s="244"/>
      <c r="BA210" s="244"/>
      <c r="BB210" s="244"/>
      <c r="BC210" s="244"/>
      <c r="BD210" s="244"/>
      <c r="BE210" s="244"/>
      <c r="BF210" s="244"/>
      <c r="BG210" s="244"/>
      <c r="BH210" s="244"/>
      <c r="BI210" s="246">
        <f>+SUM(Distributivo_trabajo[[#This Row],[Grupo 3 años A]:[Tercero de BT IEME A]])</f>
        <v>4</v>
      </c>
      <c r="BJ210" s="247"/>
      <c r="BK210" s="247"/>
      <c r="BL210" s="247"/>
      <c r="BM210" s="247"/>
      <c r="BN210" s="247"/>
      <c r="BO210" s="247"/>
      <c r="BP210" s="247"/>
      <c r="BQ210" s="247"/>
      <c r="BR210" s="247"/>
      <c r="BS210" s="247"/>
      <c r="BT210" s="247"/>
      <c r="BU210" s="247"/>
      <c r="BV210" s="248"/>
      <c r="BW210" s="248"/>
      <c r="BX210" s="248"/>
      <c r="BY210" s="248"/>
      <c r="BZ210" s="249">
        <f>+SUM(Distributivo_trabajo[[#This Row],[Grupo 3 años A2]:[BTP]])</f>
        <v>0</v>
      </c>
      <c r="CA210" s="244"/>
      <c r="CB210" s="244"/>
      <c r="CC210" s="244"/>
      <c r="CD210" s="244"/>
      <c r="CE210" s="244"/>
      <c r="CF210" s="244"/>
      <c r="CG210" s="246">
        <f>+SUM(Distributivo_trabajo[[#This Row],[8vo A]:[Tercero de BGU A3]])</f>
        <v>0</v>
      </c>
      <c r="CH210" s="244"/>
      <c r="CI210" s="244"/>
      <c r="CJ210" s="244"/>
      <c r="CK21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10" s="246"/>
      <c r="CM210" s="246">
        <f>+SUM(Distributivo_trabajo[[#This Row],[Directivo]:[Total Periodos acompañamiento]])</f>
        <v>4</v>
      </c>
      <c r="CN210" s="250"/>
    </row>
    <row r="211" spans="1:92" x14ac:dyDescent="0.3">
      <c r="A211" s="227">
        <v>3</v>
      </c>
      <c r="B211" s="228" t="str">
        <f ca="1">IF(Distributivo_trabajo[[#This Row],[Nro.]]="","",VLOOKUP(Distributivo_trabajo[[#This Row],[Nro.]],'Nómina de personal'!$A:$C,3,0))</f>
        <v xml:space="preserve">BYRON ESTUARDO JACOME CASA </v>
      </c>
      <c r="C211" s="228" t="str">
        <f ca="1">IF(Distributivo_trabajo[[#This Row],[Nro.]]="","",VLOOKUP(Distributivo_trabajo[[#This Row],[Nro.]],'Nómina de personal'!$A:$K,11,0))</f>
        <v>Nomb. Definitivo</v>
      </c>
      <c r="D211" s="228" t="str">
        <f ca="1">IF(Distributivo_trabajo[[#This Row],[Nro.]]="","",VLOOKUP(Distributivo_trabajo[[#This Row],[Nro.]],'Nómina de personal'!$A:$L,12,0))</f>
        <v>Docente</v>
      </c>
      <c r="E211" s="228" t="str">
        <f ca="1">IF(Distributivo_trabajo[[#This Row],[Nro.]]="","",VLOOKUP(Distributivo_trabajo[[#This Row],[Nro.]],'Nómina de personal'!$A:$G,7,0))</f>
        <v>TRASPASO DE PARTIDA POR SECTORIZACIÓN 2021 DOCENTE DE ESTUDIOS SOCIALES EGB 8VO A 10MO</v>
      </c>
      <c r="F211" s="229" t="s">
        <v>429</v>
      </c>
      <c r="G211" s="229" t="s">
        <v>196</v>
      </c>
      <c r="H211" s="229"/>
      <c r="I211" s="230" t="s">
        <v>158</v>
      </c>
      <c r="J211" s="242"/>
      <c r="K211" s="242"/>
      <c r="L211" s="243"/>
      <c r="M211" s="243"/>
      <c r="N211" s="243"/>
      <c r="O211" s="243"/>
      <c r="P211" s="231"/>
      <c r="Q211" s="231"/>
      <c r="R211" s="231"/>
      <c r="S211" s="231"/>
      <c r="T211" s="231"/>
      <c r="U211" s="231"/>
      <c r="V211" s="231"/>
      <c r="W211" s="231"/>
      <c r="X211" s="231"/>
      <c r="Y211" s="231"/>
      <c r="Z211" s="231"/>
      <c r="AA211" s="231"/>
      <c r="AB211" s="231"/>
      <c r="AC211" s="231"/>
      <c r="AD211" s="231"/>
      <c r="AE211" s="231"/>
      <c r="AF211" s="231"/>
      <c r="AG211" s="231"/>
      <c r="AH211" s="231"/>
      <c r="AI211" s="231"/>
      <c r="AJ211" s="243"/>
      <c r="AK211" s="243"/>
      <c r="AL211" s="243"/>
      <c r="AM211" s="243"/>
      <c r="AN211" s="243"/>
      <c r="AO211" s="243"/>
      <c r="AP211" s="243">
        <v>4</v>
      </c>
      <c r="AQ211" s="243"/>
      <c r="AR211" s="243"/>
      <c r="AS211" s="243"/>
      <c r="AT211" s="244"/>
      <c r="AU211" s="244"/>
      <c r="AV211" s="244"/>
      <c r="AW211" s="244"/>
      <c r="AX211" s="245"/>
      <c r="AY211" s="244"/>
      <c r="AZ211" s="244"/>
      <c r="BA211" s="244"/>
      <c r="BB211" s="244"/>
      <c r="BC211" s="244"/>
      <c r="BD211" s="244"/>
      <c r="BE211" s="244"/>
      <c r="BF211" s="244"/>
      <c r="BG211" s="244"/>
      <c r="BH211" s="244"/>
      <c r="BI211" s="246">
        <f>+SUM(Distributivo_trabajo[[#This Row],[Grupo 3 años A]:[Tercero de BT IEME A]])</f>
        <v>4</v>
      </c>
      <c r="BJ211" s="247"/>
      <c r="BK211" s="247"/>
      <c r="BL211" s="247"/>
      <c r="BM211" s="247"/>
      <c r="BN211" s="247"/>
      <c r="BO211" s="247"/>
      <c r="BP211" s="247"/>
      <c r="BQ211" s="247"/>
      <c r="BR211" s="247"/>
      <c r="BS211" s="247"/>
      <c r="BT211" s="247"/>
      <c r="BU211" s="247"/>
      <c r="BV211" s="248"/>
      <c r="BW211" s="248"/>
      <c r="BX211" s="248"/>
      <c r="BY211" s="248"/>
      <c r="BZ211" s="249">
        <f>+SUM(Distributivo_trabajo[[#This Row],[Grupo 3 años A2]:[BTP]])</f>
        <v>0</v>
      </c>
      <c r="CA211" s="244"/>
      <c r="CB211" s="244"/>
      <c r="CC211" s="244"/>
      <c r="CD211" s="244"/>
      <c r="CE211" s="244"/>
      <c r="CF211" s="244"/>
      <c r="CG211" s="246">
        <f>+SUM(Distributivo_trabajo[[#This Row],[8vo A]:[Tercero de BGU A3]])</f>
        <v>0</v>
      </c>
      <c r="CH211" s="244"/>
      <c r="CI211" s="244"/>
      <c r="CJ211" s="244"/>
      <c r="CK21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11" s="246"/>
      <c r="CM211" s="246">
        <f>+SUM(Distributivo_trabajo[[#This Row],[Directivo]:[Total Periodos acompañamiento]])</f>
        <v>4</v>
      </c>
      <c r="CN211" s="250"/>
    </row>
    <row r="212" spans="1:92" x14ac:dyDescent="0.3">
      <c r="A212" s="227">
        <v>3</v>
      </c>
      <c r="B212" s="228" t="str">
        <f ca="1">IF(Distributivo_trabajo[[#This Row],[Nro.]]="","",VLOOKUP(Distributivo_trabajo[[#This Row],[Nro.]],'Nómina de personal'!$A:$C,3,0))</f>
        <v xml:space="preserve">BYRON ESTUARDO JACOME CASA </v>
      </c>
      <c r="C212" s="228" t="str">
        <f ca="1">IF(Distributivo_trabajo[[#This Row],[Nro.]]="","",VLOOKUP(Distributivo_trabajo[[#This Row],[Nro.]],'Nómina de personal'!$A:$K,11,0))</f>
        <v>Nomb. Definitivo</v>
      </c>
      <c r="D212" s="228" t="str">
        <f ca="1">IF(Distributivo_trabajo[[#This Row],[Nro.]]="","",VLOOKUP(Distributivo_trabajo[[#This Row],[Nro.]],'Nómina de personal'!$A:$L,12,0))</f>
        <v>Docente</v>
      </c>
      <c r="E212" s="228" t="str">
        <f ca="1">IF(Distributivo_trabajo[[#This Row],[Nro.]]="","",VLOOKUP(Distributivo_trabajo[[#This Row],[Nro.]],'Nómina de personal'!$A:$G,7,0))</f>
        <v>TRASPASO DE PARTIDA POR SECTORIZACIÓN 2021 DOCENTE DE ESTUDIOS SOCIALES EGB 8VO A 10MO</v>
      </c>
      <c r="F212" s="229" t="s">
        <v>429</v>
      </c>
      <c r="G212" s="229" t="s">
        <v>196</v>
      </c>
      <c r="H212" s="229"/>
      <c r="I212" s="230" t="s">
        <v>158</v>
      </c>
      <c r="J212" s="242"/>
      <c r="K212" s="242"/>
      <c r="L212" s="243"/>
      <c r="M212" s="243"/>
      <c r="N212" s="243"/>
      <c r="O212" s="243"/>
      <c r="P212" s="231"/>
      <c r="Q212" s="231"/>
      <c r="R212" s="231"/>
      <c r="S212" s="231"/>
      <c r="T212" s="231"/>
      <c r="U212" s="231"/>
      <c r="V212" s="231"/>
      <c r="W212" s="231"/>
      <c r="X212" s="231"/>
      <c r="Y212" s="231"/>
      <c r="Z212" s="231"/>
      <c r="AA212" s="231"/>
      <c r="AB212" s="231"/>
      <c r="AC212" s="231"/>
      <c r="AD212" s="231"/>
      <c r="AE212" s="231"/>
      <c r="AF212" s="231"/>
      <c r="AG212" s="231"/>
      <c r="AH212" s="231"/>
      <c r="AI212" s="231"/>
      <c r="AJ212" s="243"/>
      <c r="AK212" s="243"/>
      <c r="AL212" s="243"/>
      <c r="AM212" s="243"/>
      <c r="AN212" s="243"/>
      <c r="AO212" s="243"/>
      <c r="AP212" s="243"/>
      <c r="AQ212" s="243"/>
      <c r="AR212" s="243">
        <v>4</v>
      </c>
      <c r="AS212" s="243"/>
      <c r="AT212" s="244"/>
      <c r="AU212" s="244"/>
      <c r="AV212" s="244"/>
      <c r="AW212" s="244"/>
      <c r="AX212" s="245"/>
      <c r="AY212" s="244"/>
      <c r="AZ212" s="244"/>
      <c r="BA212" s="244"/>
      <c r="BB212" s="244"/>
      <c r="BC212" s="244"/>
      <c r="BD212" s="244"/>
      <c r="BE212" s="244"/>
      <c r="BF212" s="244"/>
      <c r="BG212" s="244"/>
      <c r="BH212" s="244"/>
      <c r="BI212" s="246">
        <f>+SUM(Distributivo_trabajo[[#This Row],[Grupo 3 años A]:[Tercero de BT IEME A]])</f>
        <v>4</v>
      </c>
      <c r="BJ212" s="247"/>
      <c r="BK212" s="247"/>
      <c r="BL212" s="247"/>
      <c r="BM212" s="247"/>
      <c r="BN212" s="247"/>
      <c r="BO212" s="247"/>
      <c r="BP212" s="247"/>
      <c r="BQ212" s="247"/>
      <c r="BR212" s="247"/>
      <c r="BS212" s="247"/>
      <c r="BT212" s="247"/>
      <c r="BU212" s="247"/>
      <c r="BV212" s="248"/>
      <c r="BW212" s="248"/>
      <c r="BX212" s="248"/>
      <c r="BY212" s="248"/>
      <c r="BZ212" s="249">
        <f>+SUM(Distributivo_trabajo[[#This Row],[Grupo 3 años A2]:[BTP]])</f>
        <v>0</v>
      </c>
      <c r="CA212" s="244"/>
      <c r="CB212" s="244"/>
      <c r="CC212" s="244"/>
      <c r="CD212" s="244"/>
      <c r="CE212" s="244"/>
      <c r="CF212" s="244"/>
      <c r="CG212" s="246">
        <f>+SUM(Distributivo_trabajo[[#This Row],[8vo A]:[Tercero de BGU A3]])</f>
        <v>0</v>
      </c>
      <c r="CH212" s="244"/>
      <c r="CI212" s="244"/>
      <c r="CJ212" s="244"/>
      <c r="CK21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12" s="246"/>
      <c r="CM212" s="246">
        <f>+SUM(Distributivo_trabajo[[#This Row],[Directivo]:[Total Periodos acompañamiento]])</f>
        <v>4</v>
      </c>
      <c r="CN212" s="250"/>
    </row>
    <row r="213" spans="1:92" x14ac:dyDescent="0.3">
      <c r="A213" s="227">
        <v>3</v>
      </c>
      <c r="B213" s="228" t="str">
        <f ca="1">IF(Distributivo_trabajo[[#This Row],[Nro.]]="","",VLOOKUP(Distributivo_trabajo[[#This Row],[Nro.]],'Nómina de personal'!$A:$C,3,0))</f>
        <v xml:space="preserve">BYRON ESTUARDO JACOME CASA </v>
      </c>
      <c r="C213" s="228" t="str">
        <f ca="1">IF(Distributivo_trabajo[[#This Row],[Nro.]]="","",VLOOKUP(Distributivo_trabajo[[#This Row],[Nro.]],'Nómina de personal'!$A:$K,11,0))</f>
        <v>Nomb. Definitivo</v>
      </c>
      <c r="D213" s="228" t="str">
        <f ca="1">IF(Distributivo_trabajo[[#This Row],[Nro.]]="","",VLOOKUP(Distributivo_trabajo[[#This Row],[Nro.]],'Nómina de personal'!$A:$L,12,0))</f>
        <v>Docente</v>
      </c>
      <c r="E213" s="228" t="str">
        <f ca="1">IF(Distributivo_trabajo[[#This Row],[Nro.]]="","",VLOOKUP(Distributivo_trabajo[[#This Row],[Nro.]],'Nómina de personal'!$A:$G,7,0))</f>
        <v>TRASPASO DE PARTIDA POR SECTORIZACIÓN 2021 DOCENTE DE ESTUDIOS SOCIALES EGB 8VO A 10MO</v>
      </c>
      <c r="F213" s="229" t="s">
        <v>429</v>
      </c>
      <c r="G213" s="229" t="s">
        <v>196</v>
      </c>
      <c r="H213" s="229"/>
      <c r="I213" s="230" t="s">
        <v>158</v>
      </c>
      <c r="J213" s="242"/>
      <c r="K213" s="242"/>
      <c r="L213" s="243"/>
      <c r="M213" s="243"/>
      <c r="N213" s="243"/>
      <c r="O213" s="243"/>
      <c r="P213" s="231"/>
      <c r="Q213" s="231"/>
      <c r="R213" s="231"/>
      <c r="S213" s="231"/>
      <c r="T213" s="231"/>
      <c r="U213" s="231"/>
      <c r="V213" s="231"/>
      <c r="W213" s="231"/>
      <c r="X213" s="231"/>
      <c r="Y213" s="231"/>
      <c r="Z213" s="231"/>
      <c r="AA213" s="231"/>
      <c r="AB213" s="231"/>
      <c r="AC213" s="231"/>
      <c r="AD213" s="231"/>
      <c r="AE213" s="231"/>
      <c r="AF213" s="231"/>
      <c r="AG213" s="231"/>
      <c r="AH213" s="231"/>
      <c r="AI213" s="231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>
        <v>4</v>
      </c>
      <c r="AT213" s="244"/>
      <c r="AU213" s="244"/>
      <c r="AV213" s="244"/>
      <c r="AW213" s="244"/>
      <c r="AX213" s="245"/>
      <c r="AY213" s="244"/>
      <c r="AZ213" s="244"/>
      <c r="BA213" s="244"/>
      <c r="BB213" s="244"/>
      <c r="BC213" s="244"/>
      <c r="BD213" s="244"/>
      <c r="BE213" s="244"/>
      <c r="BF213" s="244"/>
      <c r="BG213" s="244"/>
      <c r="BH213" s="244"/>
      <c r="BI213" s="246">
        <f>+SUM(Distributivo_trabajo[[#This Row],[Grupo 3 años A]:[Tercero de BT IEME A]])</f>
        <v>4</v>
      </c>
      <c r="BJ213" s="247"/>
      <c r="BK213" s="247"/>
      <c r="BL213" s="247"/>
      <c r="BM213" s="247"/>
      <c r="BN213" s="247"/>
      <c r="BO213" s="247"/>
      <c r="BP213" s="247"/>
      <c r="BQ213" s="247"/>
      <c r="BR213" s="247"/>
      <c r="BS213" s="247"/>
      <c r="BT213" s="247"/>
      <c r="BU213" s="247"/>
      <c r="BV213" s="248"/>
      <c r="BW213" s="248"/>
      <c r="BX213" s="248"/>
      <c r="BY213" s="248"/>
      <c r="BZ213" s="249">
        <f>+SUM(Distributivo_trabajo[[#This Row],[Grupo 3 años A2]:[BTP]])</f>
        <v>0</v>
      </c>
      <c r="CA213" s="244"/>
      <c r="CB213" s="244"/>
      <c r="CC213" s="244"/>
      <c r="CD213" s="244"/>
      <c r="CE213" s="244"/>
      <c r="CF213" s="244"/>
      <c r="CG213" s="246">
        <f>+SUM(Distributivo_trabajo[[#This Row],[8vo A]:[Tercero de BGU A3]])</f>
        <v>0</v>
      </c>
      <c r="CH213" s="244"/>
      <c r="CI213" s="244"/>
      <c r="CJ213" s="244"/>
      <c r="CK21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13" s="246"/>
      <c r="CM213" s="246">
        <f>+SUM(Distributivo_trabajo[[#This Row],[Directivo]:[Total Periodos acompañamiento]])</f>
        <v>4</v>
      </c>
      <c r="CN213" s="250"/>
    </row>
    <row r="214" spans="1:92" x14ac:dyDescent="0.3">
      <c r="A214" s="227">
        <v>3</v>
      </c>
      <c r="B214" s="228" t="str">
        <f ca="1">IF(Distributivo_trabajo[[#This Row],[Nro.]]="","",VLOOKUP(Distributivo_trabajo[[#This Row],[Nro.]],'Nómina de personal'!$A:$C,3,0))</f>
        <v xml:space="preserve">BYRON ESTUARDO JACOME CASA </v>
      </c>
      <c r="C214" s="228" t="str">
        <f ca="1">IF(Distributivo_trabajo[[#This Row],[Nro.]]="","",VLOOKUP(Distributivo_trabajo[[#This Row],[Nro.]],'Nómina de personal'!$A:$K,11,0))</f>
        <v>Nomb. Definitivo</v>
      </c>
      <c r="D214" s="228" t="str">
        <f ca="1">IF(Distributivo_trabajo[[#This Row],[Nro.]]="","",VLOOKUP(Distributivo_trabajo[[#This Row],[Nro.]],'Nómina de personal'!$A:$L,12,0))</f>
        <v>Docente</v>
      </c>
      <c r="E214" s="228" t="str">
        <f ca="1">IF(Distributivo_trabajo[[#This Row],[Nro.]]="","",VLOOKUP(Distributivo_trabajo[[#This Row],[Nro.]],'Nómina de personal'!$A:$G,7,0))</f>
        <v>TRASPASO DE PARTIDA POR SECTORIZACIÓN 2021 DOCENTE DE ESTUDIOS SOCIALES EGB 8VO A 10MO</v>
      </c>
      <c r="F214" s="229" t="s">
        <v>429</v>
      </c>
      <c r="G214" s="229" t="s">
        <v>196</v>
      </c>
      <c r="H214" s="229"/>
      <c r="I214" s="230" t="s">
        <v>158</v>
      </c>
      <c r="J214" s="242"/>
      <c r="K214" s="242"/>
      <c r="L214" s="243"/>
      <c r="M214" s="243"/>
      <c r="N214" s="243"/>
      <c r="O214" s="243"/>
      <c r="P214" s="231"/>
      <c r="Q214" s="231"/>
      <c r="R214" s="231"/>
      <c r="S214" s="231"/>
      <c r="T214" s="231"/>
      <c r="U214" s="231"/>
      <c r="V214" s="231"/>
      <c r="W214" s="231"/>
      <c r="X214" s="231"/>
      <c r="Y214" s="231"/>
      <c r="Z214" s="231"/>
      <c r="AA214" s="231"/>
      <c r="AB214" s="231"/>
      <c r="AC214" s="231"/>
      <c r="AD214" s="231"/>
      <c r="AE214" s="231"/>
      <c r="AF214" s="231"/>
      <c r="AG214" s="231"/>
      <c r="AH214" s="231"/>
      <c r="AI214" s="231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  <c r="AT214" s="244">
        <v>4</v>
      </c>
      <c r="AU214" s="244"/>
      <c r="AV214" s="244"/>
      <c r="AW214" s="244"/>
      <c r="AX214" s="245"/>
      <c r="AY214" s="244"/>
      <c r="AZ214" s="244"/>
      <c r="BA214" s="244"/>
      <c r="BB214" s="244"/>
      <c r="BC214" s="244"/>
      <c r="BD214" s="244"/>
      <c r="BE214" s="244"/>
      <c r="BF214" s="244"/>
      <c r="BG214" s="244"/>
      <c r="BH214" s="244"/>
      <c r="BI214" s="246">
        <f>+SUM(Distributivo_trabajo[[#This Row],[Grupo 3 años A]:[Tercero de BT IEME A]])</f>
        <v>4</v>
      </c>
      <c r="BJ214" s="247"/>
      <c r="BK214" s="247"/>
      <c r="BL214" s="247"/>
      <c r="BM214" s="247"/>
      <c r="BN214" s="247"/>
      <c r="BO214" s="247"/>
      <c r="BP214" s="247"/>
      <c r="BQ214" s="247"/>
      <c r="BR214" s="247"/>
      <c r="BS214" s="247"/>
      <c r="BT214" s="247"/>
      <c r="BU214" s="247"/>
      <c r="BV214" s="248"/>
      <c r="BW214" s="248"/>
      <c r="BX214" s="248"/>
      <c r="BY214" s="248"/>
      <c r="BZ214" s="249">
        <f>+SUM(Distributivo_trabajo[[#This Row],[Grupo 3 años A2]:[BTP]])</f>
        <v>0</v>
      </c>
      <c r="CA214" s="244"/>
      <c r="CB214" s="244"/>
      <c r="CC214" s="244"/>
      <c r="CD214" s="244"/>
      <c r="CE214" s="244"/>
      <c r="CF214" s="244"/>
      <c r="CG214" s="246">
        <f>+SUM(Distributivo_trabajo[[#This Row],[8vo A]:[Tercero de BGU A3]])</f>
        <v>0</v>
      </c>
      <c r="CH214" s="244"/>
      <c r="CI214" s="244"/>
      <c r="CJ214" s="244"/>
      <c r="CK21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14" s="246"/>
      <c r="CM214" s="246">
        <f>+SUM(Distributivo_trabajo[[#This Row],[Directivo]:[Total Periodos acompañamiento]])</f>
        <v>4</v>
      </c>
      <c r="CN214" s="250"/>
    </row>
    <row r="215" spans="1:92" x14ac:dyDescent="0.3">
      <c r="A215" s="227">
        <v>3</v>
      </c>
      <c r="B215" s="228" t="str">
        <f ca="1">IF(Distributivo_trabajo[[#This Row],[Nro.]]="","",VLOOKUP(Distributivo_trabajo[[#This Row],[Nro.]],'Nómina de personal'!$A:$C,3,0))</f>
        <v xml:space="preserve">BYRON ESTUARDO JACOME CASA </v>
      </c>
      <c r="C215" s="228" t="str">
        <f ca="1">IF(Distributivo_trabajo[[#This Row],[Nro.]]="","",VLOOKUP(Distributivo_trabajo[[#This Row],[Nro.]],'Nómina de personal'!$A:$K,11,0))</f>
        <v>Nomb. Definitivo</v>
      </c>
      <c r="D215" s="228" t="str">
        <f ca="1">IF(Distributivo_trabajo[[#This Row],[Nro.]]="","",VLOOKUP(Distributivo_trabajo[[#This Row],[Nro.]],'Nómina de personal'!$A:$L,12,0))</f>
        <v>Docente</v>
      </c>
      <c r="E215" s="228" t="str">
        <f ca="1">IF(Distributivo_trabajo[[#This Row],[Nro.]]="","",VLOOKUP(Distributivo_trabajo[[#This Row],[Nro.]],'Nómina de personal'!$A:$G,7,0))</f>
        <v>TRASPASO DE PARTIDA POR SECTORIZACIÓN 2021 DOCENTE DE ESTUDIOS SOCIALES EGB 8VO A 10MO</v>
      </c>
      <c r="F215" s="229" t="s">
        <v>429</v>
      </c>
      <c r="G215" s="229" t="s">
        <v>196</v>
      </c>
      <c r="H215" s="229"/>
      <c r="I215" s="230" t="s">
        <v>846</v>
      </c>
      <c r="J215" s="230"/>
      <c r="K215" s="230"/>
      <c r="L215" s="231"/>
      <c r="M215" s="231"/>
      <c r="N215" s="231"/>
      <c r="O215" s="231"/>
      <c r="P215" s="231"/>
      <c r="Q215" s="231"/>
      <c r="R215" s="231"/>
      <c r="S215" s="231"/>
      <c r="T215" s="231"/>
      <c r="U215" s="231"/>
      <c r="V215" s="231"/>
      <c r="W215" s="231"/>
      <c r="X215" s="231"/>
      <c r="Y215" s="231"/>
      <c r="Z215" s="231"/>
      <c r="AA215" s="231"/>
      <c r="AB215" s="231"/>
      <c r="AC215" s="231"/>
      <c r="AD215" s="231"/>
      <c r="AE215" s="231"/>
      <c r="AF215" s="231"/>
      <c r="AG215" s="231"/>
      <c r="AH215" s="231"/>
      <c r="AI215" s="231"/>
      <c r="AJ215" s="231"/>
      <c r="AK215" s="231"/>
      <c r="AL215" s="231"/>
      <c r="AM215" s="231"/>
      <c r="AN215" s="231"/>
      <c r="AO215" s="231"/>
      <c r="AP215" s="231"/>
      <c r="AQ215" s="231"/>
      <c r="AR215" s="231"/>
      <c r="AS215" s="231"/>
      <c r="AT215" s="232">
        <v>1</v>
      </c>
      <c r="AU215" s="232"/>
      <c r="AV215" s="232"/>
      <c r="AW215" s="232"/>
      <c r="AX215" s="233"/>
      <c r="AY215" s="232"/>
      <c r="AZ215" s="232"/>
      <c r="BA215" s="232"/>
      <c r="BB215" s="232"/>
      <c r="BC215" s="232"/>
      <c r="BD215" s="232"/>
      <c r="BE215" s="232"/>
      <c r="BF215" s="232"/>
      <c r="BG215" s="232"/>
      <c r="BH215" s="232"/>
      <c r="BI215" s="234">
        <f>+SUM(Distributivo_trabajo[[#This Row],[Grupo 3 años A]:[Tercero de BT IEME A]])</f>
        <v>1</v>
      </c>
      <c r="BJ215" s="235"/>
      <c r="BK215" s="235"/>
      <c r="BL215" s="235"/>
      <c r="BM215" s="235"/>
      <c r="BN215" s="235"/>
      <c r="BO215" s="235"/>
      <c r="BP215" s="235"/>
      <c r="BQ215" s="235"/>
      <c r="BR215" s="235"/>
      <c r="BS215" s="235"/>
      <c r="BT215" s="235"/>
      <c r="BU215" s="235"/>
      <c r="BV215" s="236"/>
      <c r="BW215" s="236"/>
      <c r="BX215" s="236"/>
      <c r="BY215" s="236"/>
      <c r="BZ215" s="237">
        <f>+SUM(Distributivo_trabajo[[#This Row],[Grupo 3 años A2]:[BTP]])</f>
        <v>0</v>
      </c>
      <c r="CA215" s="232"/>
      <c r="CB215" s="232"/>
      <c r="CC215" s="232"/>
      <c r="CD215" s="232"/>
      <c r="CE215" s="232"/>
      <c r="CF215" s="232"/>
      <c r="CG215" s="234">
        <f>+SUM(Distributivo_trabajo[[#This Row],[8vo A]:[Tercero de BGU A3]])</f>
        <v>0</v>
      </c>
      <c r="CH215" s="232"/>
      <c r="CI215" s="232"/>
      <c r="CJ215" s="232"/>
      <c r="CK21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15" s="234"/>
      <c r="CM215" s="234">
        <f>+SUM(Distributivo_trabajo[[#This Row],[Directivo]:[Total Periodos acompañamiento]])</f>
        <v>1</v>
      </c>
      <c r="CN215" s="238"/>
    </row>
    <row r="216" spans="1:92" x14ac:dyDescent="0.3">
      <c r="A216" s="227">
        <v>3</v>
      </c>
      <c r="B216" s="228" t="str">
        <f ca="1">IF(Distributivo_trabajo[[#This Row],[Nro.]]="","",VLOOKUP(Distributivo_trabajo[[#This Row],[Nro.]],'Nómina de personal'!$A:$C,3,0))</f>
        <v xml:space="preserve">BYRON ESTUARDO JACOME CASA </v>
      </c>
      <c r="C216" s="228" t="str">
        <f ca="1">IF(Distributivo_trabajo[[#This Row],[Nro.]]="","",VLOOKUP(Distributivo_trabajo[[#This Row],[Nro.]],'Nómina de personal'!$A:$K,11,0))</f>
        <v>Nomb. Definitivo</v>
      </c>
      <c r="D216" s="228" t="str">
        <f ca="1">IF(Distributivo_trabajo[[#This Row],[Nro.]]="","",VLOOKUP(Distributivo_trabajo[[#This Row],[Nro.]],'Nómina de personal'!$A:$L,12,0))</f>
        <v>Docente</v>
      </c>
      <c r="E216" s="228" t="str">
        <f ca="1">IF(Distributivo_trabajo[[#This Row],[Nro.]]="","",VLOOKUP(Distributivo_trabajo[[#This Row],[Nro.]],'Nómina de personal'!$A:$G,7,0))</f>
        <v>TRASPASO DE PARTIDA POR SECTORIZACIÓN 2021 DOCENTE DE ESTUDIOS SOCIALES EGB 8VO A 10MO</v>
      </c>
      <c r="F216" s="229" t="s">
        <v>429</v>
      </c>
      <c r="G216" s="229" t="s">
        <v>196</v>
      </c>
      <c r="H216" s="229"/>
      <c r="I216" s="230" t="s">
        <v>844</v>
      </c>
      <c r="J216" s="230"/>
      <c r="K216" s="230"/>
      <c r="L216" s="231"/>
      <c r="M216" s="231"/>
      <c r="N216" s="231"/>
      <c r="O216" s="231"/>
      <c r="P216" s="231"/>
      <c r="Q216" s="231"/>
      <c r="R216" s="231"/>
      <c r="S216" s="231"/>
      <c r="T216" s="231"/>
      <c r="U216" s="231"/>
      <c r="V216" s="231"/>
      <c r="W216" s="231"/>
      <c r="X216" s="231"/>
      <c r="Y216" s="231"/>
      <c r="Z216" s="231"/>
      <c r="AA216" s="231"/>
      <c r="AB216" s="231"/>
      <c r="AC216" s="231"/>
      <c r="AD216" s="231"/>
      <c r="AE216" s="231"/>
      <c r="AF216" s="231"/>
      <c r="AG216" s="231"/>
      <c r="AH216" s="231"/>
      <c r="AI216" s="231"/>
      <c r="AJ216" s="231"/>
      <c r="AK216" s="231"/>
      <c r="AL216" s="231"/>
      <c r="AM216" s="231"/>
      <c r="AN216" s="231"/>
      <c r="AO216" s="231"/>
      <c r="AP216" s="231"/>
      <c r="AQ216" s="231"/>
      <c r="AR216" s="231"/>
      <c r="AS216" s="231"/>
      <c r="AT216" s="232">
        <v>1</v>
      </c>
      <c r="AU216" s="232"/>
      <c r="AV216" s="232"/>
      <c r="AW216" s="232"/>
      <c r="AX216" s="233"/>
      <c r="AY216" s="232"/>
      <c r="AZ216" s="232"/>
      <c r="BA216" s="232"/>
      <c r="BB216" s="232"/>
      <c r="BC216" s="232"/>
      <c r="BD216" s="232"/>
      <c r="BE216" s="232"/>
      <c r="BF216" s="232"/>
      <c r="BG216" s="232"/>
      <c r="BH216" s="232"/>
      <c r="BI216" s="234">
        <f>+SUM(Distributivo_trabajo[[#This Row],[Grupo 3 años A]:[Tercero de BT IEME A]])</f>
        <v>1</v>
      </c>
      <c r="BJ216" s="235"/>
      <c r="BK216" s="235"/>
      <c r="BL216" s="235"/>
      <c r="BM216" s="235"/>
      <c r="BN216" s="235"/>
      <c r="BO216" s="235"/>
      <c r="BP216" s="235"/>
      <c r="BQ216" s="235"/>
      <c r="BR216" s="235"/>
      <c r="BS216" s="235"/>
      <c r="BT216" s="235"/>
      <c r="BU216" s="235"/>
      <c r="BV216" s="236"/>
      <c r="BW216" s="236"/>
      <c r="BX216" s="236"/>
      <c r="BY216" s="236"/>
      <c r="BZ216" s="237">
        <f>+SUM(Distributivo_trabajo[[#This Row],[Grupo 3 años A2]:[BTP]])</f>
        <v>0</v>
      </c>
      <c r="CA216" s="232"/>
      <c r="CB216" s="232"/>
      <c r="CC216" s="232"/>
      <c r="CD216" s="232"/>
      <c r="CE216" s="232"/>
      <c r="CF216" s="232"/>
      <c r="CG216" s="234">
        <f>+SUM(Distributivo_trabajo[[#This Row],[8vo A]:[Tercero de BGU A3]])</f>
        <v>0</v>
      </c>
      <c r="CH216" s="232"/>
      <c r="CI216" s="232"/>
      <c r="CJ216" s="232"/>
      <c r="CK21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16" s="234"/>
      <c r="CM216" s="234">
        <f>+SUM(Distributivo_trabajo[[#This Row],[Directivo]:[Total Periodos acompañamiento]])</f>
        <v>1</v>
      </c>
      <c r="CN216" s="238"/>
    </row>
    <row r="217" spans="1:92" x14ac:dyDescent="0.3">
      <c r="A217" s="227">
        <v>52</v>
      </c>
      <c r="B217" s="228" t="str">
        <f ca="1">IF(Distributivo_trabajo[[#This Row],[Nro.]]="","",VLOOKUP(Distributivo_trabajo[[#This Row],[Nro.]],'Nómina de personal'!$A:$C,3,0))</f>
        <v xml:space="preserve">NELLY SUSANA CAICEDO MONGE </v>
      </c>
      <c r="C217" s="228" t="str">
        <f ca="1">IF(Distributivo_trabajo[[#This Row],[Nro.]]="","",VLOOKUP(Distributivo_trabajo[[#This Row],[Nro.]],'Nómina de personal'!$A:$K,11,0))</f>
        <v>Nomb. Definitivo</v>
      </c>
      <c r="D217" s="228" t="str">
        <f ca="1">IF(Distributivo_trabajo[[#This Row],[Nro.]]="","",VLOOKUP(Distributivo_trabajo[[#This Row],[Nro.]],'Nómina de personal'!$A:$L,12,0))</f>
        <v>Docente</v>
      </c>
      <c r="E217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17" s="229" t="s">
        <v>416</v>
      </c>
      <c r="G217" s="229" t="s">
        <v>198</v>
      </c>
      <c r="H217" s="229"/>
      <c r="I217" s="230" t="s">
        <v>175</v>
      </c>
      <c r="J217" s="230"/>
      <c r="K217" s="230"/>
      <c r="L217" s="231"/>
      <c r="M217" s="231"/>
      <c r="N217" s="231"/>
      <c r="O217" s="231"/>
      <c r="P217" s="231"/>
      <c r="Q217" s="231"/>
      <c r="R217" s="231"/>
      <c r="S217" s="231"/>
      <c r="T217" s="231"/>
      <c r="U217" s="231"/>
      <c r="V217" s="231"/>
      <c r="W217" s="231"/>
      <c r="X217" s="231"/>
      <c r="Y217" s="231"/>
      <c r="Z217" s="231"/>
      <c r="AA217" s="231"/>
      <c r="AB217" s="231"/>
      <c r="AC217" s="231"/>
      <c r="AD217" s="231"/>
      <c r="AE217" s="231"/>
      <c r="AF217" s="231"/>
      <c r="AG217" s="231"/>
      <c r="AH217" s="231"/>
      <c r="AI217" s="231"/>
      <c r="AJ217" s="231"/>
      <c r="AK217" s="231"/>
      <c r="AL217" s="231"/>
      <c r="AM217" s="231"/>
      <c r="AN217" s="231"/>
      <c r="AO217" s="231"/>
      <c r="AP217" s="231"/>
      <c r="AQ217" s="231"/>
      <c r="AR217" s="231"/>
      <c r="AS217" s="231"/>
      <c r="AT217" s="232"/>
      <c r="AU217" s="232"/>
      <c r="AV217" s="232"/>
      <c r="AW217" s="232"/>
      <c r="AX217" s="233"/>
      <c r="AY217" s="232">
        <v>2</v>
      </c>
      <c r="AZ217" s="232"/>
      <c r="BA217" s="232"/>
      <c r="BB217" s="232"/>
      <c r="BC217" s="232"/>
      <c r="BD217" s="232"/>
      <c r="BE217" s="232"/>
      <c r="BF217" s="232"/>
      <c r="BG217" s="232"/>
      <c r="BH217" s="232"/>
      <c r="BI217" s="234">
        <f>+SUM(Distributivo_trabajo[[#This Row],[Grupo 3 años A]:[Tercero de BT IEME A]])</f>
        <v>2</v>
      </c>
      <c r="BJ217" s="235"/>
      <c r="BK217" s="235"/>
      <c r="BL217" s="235"/>
      <c r="BM217" s="235"/>
      <c r="BN217" s="235"/>
      <c r="BO217" s="235"/>
      <c r="BP217" s="235"/>
      <c r="BQ217" s="235"/>
      <c r="BR217" s="235"/>
      <c r="BS217" s="235"/>
      <c r="BT217" s="235"/>
      <c r="BU217" s="235"/>
      <c r="BV217" s="236"/>
      <c r="BW217" s="236"/>
      <c r="BX217" s="236"/>
      <c r="BY217" s="236"/>
      <c r="BZ217" s="237">
        <f>+SUM(Distributivo_trabajo[[#This Row],[Grupo 3 años A2]:[BTP]])</f>
        <v>0</v>
      </c>
      <c r="CA217" s="232"/>
      <c r="CB217" s="232"/>
      <c r="CC217" s="232"/>
      <c r="CD217" s="232"/>
      <c r="CE217" s="232"/>
      <c r="CF217" s="232"/>
      <c r="CG217" s="234">
        <f>+SUM(Distributivo_trabajo[[#This Row],[8vo A]:[Tercero de BGU A3]])</f>
        <v>0</v>
      </c>
      <c r="CH217" s="232"/>
      <c r="CI217" s="232"/>
      <c r="CJ217" s="232"/>
      <c r="CK21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17" s="234">
        <v>5</v>
      </c>
      <c r="CM217" s="234">
        <f>+SUM(Distributivo_trabajo[[#This Row],[Directivo]:[Total Periodos acompañamiento]])</f>
        <v>7</v>
      </c>
      <c r="CN217" s="238"/>
    </row>
    <row r="218" spans="1:92" x14ac:dyDescent="0.3">
      <c r="A218" s="227">
        <v>52</v>
      </c>
      <c r="B218" s="228" t="str">
        <f ca="1">IF(Distributivo_trabajo[[#This Row],[Nro.]]="","",VLOOKUP(Distributivo_trabajo[[#This Row],[Nro.]],'Nómina de personal'!$A:$C,3,0))</f>
        <v xml:space="preserve">NELLY SUSANA CAICEDO MONGE </v>
      </c>
      <c r="C218" s="228" t="str">
        <f ca="1">IF(Distributivo_trabajo[[#This Row],[Nro.]]="","",VLOOKUP(Distributivo_trabajo[[#This Row],[Nro.]],'Nómina de personal'!$A:$K,11,0))</f>
        <v>Nomb. Definitivo</v>
      </c>
      <c r="D218" s="228" t="str">
        <f ca="1">IF(Distributivo_trabajo[[#This Row],[Nro.]]="","",VLOOKUP(Distributivo_trabajo[[#This Row],[Nro.]],'Nómina de personal'!$A:$L,12,0))</f>
        <v>Docente</v>
      </c>
      <c r="E218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18" s="229" t="s">
        <v>416</v>
      </c>
      <c r="G218" s="229" t="s">
        <v>198</v>
      </c>
      <c r="H218" s="229"/>
      <c r="I218" s="230" t="s">
        <v>175</v>
      </c>
      <c r="J218" s="242"/>
      <c r="K218" s="242"/>
      <c r="L218" s="243"/>
      <c r="M218" s="243"/>
      <c r="N218" s="243"/>
      <c r="O218" s="243"/>
      <c r="P218" s="231"/>
      <c r="Q218" s="231"/>
      <c r="R218" s="231"/>
      <c r="S218" s="231"/>
      <c r="T218" s="231"/>
      <c r="U218" s="231"/>
      <c r="V218" s="231"/>
      <c r="W218" s="231"/>
      <c r="X218" s="231"/>
      <c r="Y218" s="231"/>
      <c r="Z218" s="231"/>
      <c r="AA218" s="231"/>
      <c r="AB218" s="231"/>
      <c r="AC218" s="231"/>
      <c r="AD218" s="231"/>
      <c r="AE218" s="231"/>
      <c r="AF218" s="231"/>
      <c r="AG218" s="231"/>
      <c r="AH218" s="231"/>
      <c r="AI218" s="231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  <c r="AT218" s="244"/>
      <c r="AU218" s="244"/>
      <c r="AV218" s="244"/>
      <c r="AW218" s="244"/>
      <c r="AX218" s="245"/>
      <c r="AY218" s="244"/>
      <c r="AZ218" s="244">
        <v>2</v>
      </c>
      <c r="BA218" s="244"/>
      <c r="BB218" s="244"/>
      <c r="BC218" s="244"/>
      <c r="BD218" s="244"/>
      <c r="BE218" s="244"/>
      <c r="BF218" s="244"/>
      <c r="BG218" s="244"/>
      <c r="BH218" s="244"/>
      <c r="BI218" s="246">
        <f>+SUM(Distributivo_trabajo[[#This Row],[Grupo 3 años A]:[Tercero de BT IEME A]])</f>
        <v>2</v>
      </c>
      <c r="BJ218" s="247"/>
      <c r="BK218" s="247"/>
      <c r="BL218" s="247"/>
      <c r="BM218" s="247"/>
      <c r="BN218" s="247"/>
      <c r="BO218" s="247"/>
      <c r="BP218" s="247"/>
      <c r="BQ218" s="247"/>
      <c r="BR218" s="247"/>
      <c r="BS218" s="247"/>
      <c r="BT218" s="247"/>
      <c r="BU218" s="247"/>
      <c r="BV218" s="248"/>
      <c r="BW218" s="248"/>
      <c r="BX218" s="248"/>
      <c r="BY218" s="248"/>
      <c r="BZ218" s="249">
        <f>+SUM(Distributivo_trabajo[[#This Row],[Grupo 3 años A2]:[BTP]])</f>
        <v>0</v>
      </c>
      <c r="CA218" s="244"/>
      <c r="CB218" s="244"/>
      <c r="CC218" s="244"/>
      <c r="CD218" s="244"/>
      <c r="CE218" s="244"/>
      <c r="CF218" s="244"/>
      <c r="CG218" s="246">
        <f>+SUM(Distributivo_trabajo[[#This Row],[8vo A]:[Tercero de BGU A3]])</f>
        <v>0</v>
      </c>
      <c r="CH218" s="244"/>
      <c r="CI218" s="244"/>
      <c r="CJ218" s="244"/>
      <c r="CK21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18" s="246"/>
      <c r="CM218" s="246">
        <f>+SUM(Distributivo_trabajo[[#This Row],[Directivo]:[Total Periodos acompañamiento]])</f>
        <v>2</v>
      </c>
      <c r="CN218" s="250"/>
    </row>
    <row r="219" spans="1:92" x14ac:dyDescent="0.3">
      <c r="A219" s="227">
        <v>52</v>
      </c>
      <c r="B219" s="228" t="str">
        <f ca="1">IF(Distributivo_trabajo[[#This Row],[Nro.]]="","",VLOOKUP(Distributivo_trabajo[[#This Row],[Nro.]],'Nómina de personal'!$A:$C,3,0))</f>
        <v xml:space="preserve">NELLY SUSANA CAICEDO MONGE </v>
      </c>
      <c r="C219" s="228" t="str">
        <f ca="1">IF(Distributivo_trabajo[[#This Row],[Nro.]]="","",VLOOKUP(Distributivo_trabajo[[#This Row],[Nro.]],'Nómina de personal'!$A:$K,11,0))</f>
        <v>Nomb. Definitivo</v>
      </c>
      <c r="D219" s="228" t="str">
        <f ca="1">IF(Distributivo_trabajo[[#This Row],[Nro.]]="","",VLOOKUP(Distributivo_trabajo[[#This Row],[Nro.]],'Nómina de personal'!$A:$L,12,0))</f>
        <v>Docente</v>
      </c>
      <c r="E219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19" s="229" t="s">
        <v>416</v>
      </c>
      <c r="G219" s="229" t="s">
        <v>456</v>
      </c>
      <c r="H219" s="229" t="s">
        <v>215</v>
      </c>
      <c r="I219" s="230" t="s">
        <v>175</v>
      </c>
      <c r="J219" s="230"/>
      <c r="K219" s="230"/>
      <c r="L219" s="231"/>
      <c r="M219" s="231"/>
      <c r="N219" s="231"/>
      <c r="O219" s="231"/>
      <c r="P219" s="231"/>
      <c r="Q219" s="231"/>
      <c r="R219" s="231"/>
      <c r="S219" s="231"/>
      <c r="T219" s="231"/>
      <c r="U219" s="231"/>
      <c r="V219" s="231"/>
      <c r="W219" s="231"/>
      <c r="X219" s="231"/>
      <c r="Y219" s="231"/>
      <c r="Z219" s="231"/>
      <c r="AA219" s="231"/>
      <c r="AB219" s="231"/>
      <c r="AC219" s="231"/>
      <c r="AD219" s="231"/>
      <c r="AE219" s="231"/>
      <c r="AF219" s="231"/>
      <c r="AG219" s="231"/>
      <c r="AH219" s="231"/>
      <c r="AI219" s="231"/>
      <c r="AJ219" s="231"/>
      <c r="AK219" s="231"/>
      <c r="AL219" s="231"/>
      <c r="AM219" s="231"/>
      <c r="AN219" s="231"/>
      <c r="AO219" s="231"/>
      <c r="AP219" s="231"/>
      <c r="AQ219" s="231"/>
      <c r="AR219" s="231"/>
      <c r="AS219" s="231"/>
      <c r="AT219" s="232"/>
      <c r="AU219" s="232"/>
      <c r="AV219" s="232"/>
      <c r="AW219" s="232"/>
      <c r="AX219" s="233"/>
      <c r="AY219" s="232"/>
      <c r="AZ219" s="232"/>
      <c r="BA219" s="232"/>
      <c r="BB219" s="232"/>
      <c r="BC219" s="232"/>
      <c r="BD219" s="232"/>
      <c r="BE219" s="232">
        <v>2</v>
      </c>
      <c r="BF219" s="232"/>
      <c r="BG219" s="232"/>
      <c r="BH219" s="232"/>
      <c r="BI219" s="234">
        <f>+SUM(Distributivo_trabajo[[#This Row],[Grupo 3 años A]:[Tercero de BT IEME A]])</f>
        <v>2</v>
      </c>
      <c r="BJ219" s="235"/>
      <c r="BK219" s="235"/>
      <c r="BL219" s="235"/>
      <c r="BM219" s="235"/>
      <c r="BN219" s="235"/>
      <c r="BO219" s="235"/>
      <c r="BP219" s="235"/>
      <c r="BQ219" s="235"/>
      <c r="BR219" s="235"/>
      <c r="BS219" s="235"/>
      <c r="BT219" s="235"/>
      <c r="BU219" s="235"/>
      <c r="BV219" s="236"/>
      <c r="BW219" s="236"/>
      <c r="BX219" s="236"/>
      <c r="BY219" s="236"/>
      <c r="BZ219" s="237">
        <f>+SUM(Distributivo_trabajo[[#This Row],[Grupo 3 años A2]:[BTP]])</f>
        <v>0</v>
      </c>
      <c r="CA219" s="232"/>
      <c r="CB219" s="232"/>
      <c r="CC219" s="232"/>
      <c r="CD219" s="232"/>
      <c r="CE219" s="232"/>
      <c r="CF219" s="232"/>
      <c r="CG219" s="234">
        <f>+SUM(Distributivo_trabajo[[#This Row],[8vo A]:[Tercero de BGU A3]])</f>
        <v>0</v>
      </c>
      <c r="CH219" s="232"/>
      <c r="CI219" s="232"/>
      <c r="CJ219" s="232"/>
      <c r="CK21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19" s="234"/>
      <c r="CM219" s="234">
        <f>+SUM(Distributivo_trabajo[[#This Row],[Directivo]:[Total Periodos acompañamiento]])</f>
        <v>2</v>
      </c>
      <c r="CN219" s="238"/>
    </row>
    <row r="220" spans="1:92" x14ac:dyDescent="0.3">
      <c r="A220" s="227">
        <v>52</v>
      </c>
      <c r="B220" s="228" t="str">
        <f ca="1">IF(Distributivo_trabajo[[#This Row],[Nro.]]="","",VLOOKUP(Distributivo_trabajo[[#This Row],[Nro.]],'Nómina de personal'!$A:$C,3,0))</f>
        <v xml:space="preserve">NELLY SUSANA CAICEDO MONGE </v>
      </c>
      <c r="C220" s="228" t="str">
        <f ca="1">IF(Distributivo_trabajo[[#This Row],[Nro.]]="","",VLOOKUP(Distributivo_trabajo[[#This Row],[Nro.]],'Nómina de personal'!$A:$K,11,0))</f>
        <v>Nomb. Definitivo</v>
      </c>
      <c r="D220" s="228" t="str">
        <f ca="1">IF(Distributivo_trabajo[[#This Row],[Nro.]]="","",VLOOKUP(Distributivo_trabajo[[#This Row],[Nro.]],'Nómina de personal'!$A:$L,12,0))</f>
        <v>Docente</v>
      </c>
      <c r="E220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0" s="229" t="s">
        <v>416</v>
      </c>
      <c r="G220" s="229" t="s">
        <v>456</v>
      </c>
      <c r="H220" s="229" t="s">
        <v>215</v>
      </c>
      <c r="I220" s="230" t="s">
        <v>175</v>
      </c>
      <c r="J220" s="242"/>
      <c r="K220" s="242"/>
      <c r="L220" s="243"/>
      <c r="M220" s="243"/>
      <c r="N220" s="243"/>
      <c r="O220" s="243"/>
      <c r="P220" s="231"/>
      <c r="Q220" s="231"/>
      <c r="R220" s="231"/>
      <c r="S220" s="231"/>
      <c r="T220" s="231"/>
      <c r="U220" s="231"/>
      <c r="V220" s="231"/>
      <c r="W220" s="231"/>
      <c r="X220" s="231"/>
      <c r="Y220" s="231"/>
      <c r="Z220" s="231"/>
      <c r="AA220" s="231"/>
      <c r="AB220" s="231"/>
      <c r="AC220" s="231"/>
      <c r="AD220" s="231"/>
      <c r="AE220" s="231"/>
      <c r="AF220" s="231"/>
      <c r="AG220" s="231"/>
      <c r="AH220" s="231"/>
      <c r="AI220" s="231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  <c r="AT220" s="244"/>
      <c r="AU220" s="244"/>
      <c r="AV220" s="244"/>
      <c r="AW220" s="244"/>
      <c r="AX220" s="245"/>
      <c r="AY220" s="244"/>
      <c r="AZ220" s="244"/>
      <c r="BA220" s="244"/>
      <c r="BB220" s="244"/>
      <c r="BC220" s="244"/>
      <c r="BD220" s="244"/>
      <c r="BE220" s="244"/>
      <c r="BF220" s="244">
        <v>2</v>
      </c>
      <c r="BG220" s="244"/>
      <c r="BH220" s="244"/>
      <c r="BI220" s="246">
        <f>+SUM(Distributivo_trabajo[[#This Row],[Grupo 3 años A]:[Tercero de BT IEME A]])</f>
        <v>2</v>
      </c>
      <c r="BJ220" s="247"/>
      <c r="BK220" s="247"/>
      <c r="BL220" s="247"/>
      <c r="BM220" s="247"/>
      <c r="BN220" s="247"/>
      <c r="BO220" s="247"/>
      <c r="BP220" s="247"/>
      <c r="BQ220" s="247"/>
      <c r="BR220" s="247"/>
      <c r="BS220" s="247"/>
      <c r="BT220" s="247"/>
      <c r="BU220" s="247"/>
      <c r="BV220" s="248"/>
      <c r="BW220" s="248"/>
      <c r="BX220" s="248"/>
      <c r="BY220" s="248"/>
      <c r="BZ220" s="249">
        <f>+SUM(Distributivo_trabajo[[#This Row],[Grupo 3 años A2]:[BTP]])</f>
        <v>0</v>
      </c>
      <c r="CA220" s="244"/>
      <c r="CB220" s="244"/>
      <c r="CC220" s="244"/>
      <c r="CD220" s="244"/>
      <c r="CE220" s="244"/>
      <c r="CF220" s="244"/>
      <c r="CG220" s="246">
        <f>+SUM(Distributivo_trabajo[[#This Row],[8vo A]:[Tercero de BGU A3]])</f>
        <v>0</v>
      </c>
      <c r="CH220" s="244"/>
      <c r="CI220" s="244"/>
      <c r="CJ220" s="244"/>
      <c r="CK22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20" s="246"/>
      <c r="CM220" s="246">
        <f>+SUM(Distributivo_trabajo[[#This Row],[Directivo]:[Total Periodos acompañamiento]])</f>
        <v>2</v>
      </c>
      <c r="CN220" s="250"/>
    </row>
    <row r="221" spans="1:92" x14ac:dyDescent="0.3">
      <c r="A221" s="227">
        <v>52</v>
      </c>
      <c r="B221" s="228" t="str">
        <f ca="1">IF(Distributivo_trabajo[[#This Row],[Nro.]]="","",VLOOKUP(Distributivo_trabajo[[#This Row],[Nro.]],'Nómina de personal'!$A:$C,3,0))</f>
        <v xml:space="preserve">NELLY SUSANA CAICEDO MONGE </v>
      </c>
      <c r="C221" s="228" t="str">
        <f ca="1">IF(Distributivo_trabajo[[#This Row],[Nro.]]="","",VLOOKUP(Distributivo_trabajo[[#This Row],[Nro.]],'Nómina de personal'!$A:$K,11,0))</f>
        <v>Nomb. Definitivo</v>
      </c>
      <c r="D221" s="228" t="str">
        <f ca="1">IF(Distributivo_trabajo[[#This Row],[Nro.]]="","",VLOOKUP(Distributivo_trabajo[[#This Row],[Nro.]],'Nómina de personal'!$A:$L,12,0))</f>
        <v>Docente</v>
      </c>
      <c r="E221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1" s="229" t="s">
        <v>416</v>
      </c>
      <c r="G221" s="229" t="s">
        <v>456</v>
      </c>
      <c r="H221" s="229" t="s">
        <v>215</v>
      </c>
      <c r="I221" s="230" t="s">
        <v>175</v>
      </c>
      <c r="J221" s="242"/>
      <c r="K221" s="242"/>
      <c r="L221" s="243"/>
      <c r="M221" s="243"/>
      <c r="N221" s="243"/>
      <c r="O221" s="243"/>
      <c r="P221" s="231"/>
      <c r="Q221" s="231"/>
      <c r="R221" s="231"/>
      <c r="S221" s="231"/>
      <c r="T221" s="231"/>
      <c r="U221" s="231"/>
      <c r="V221" s="231"/>
      <c r="W221" s="231"/>
      <c r="X221" s="231"/>
      <c r="Y221" s="231"/>
      <c r="Z221" s="231"/>
      <c r="AA221" s="231"/>
      <c r="AB221" s="231"/>
      <c r="AC221" s="231"/>
      <c r="AD221" s="231"/>
      <c r="AE221" s="231"/>
      <c r="AF221" s="231"/>
      <c r="AG221" s="231"/>
      <c r="AH221" s="231"/>
      <c r="AI221" s="231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  <c r="AT221" s="244"/>
      <c r="AU221" s="244"/>
      <c r="AV221" s="244"/>
      <c r="AW221" s="244"/>
      <c r="AX221" s="245"/>
      <c r="AY221" s="244"/>
      <c r="AZ221" s="244"/>
      <c r="BA221" s="244"/>
      <c r="BB221" s="244"/>
      <c r="BC221" s="244"/>
      <c r="BD221" s="244"/>
      <c r="BE221" s="244"/>
      <c r="BF221" s="244"/>
      <c r="BG221" s="244">
        <v>2</v>
      </c>
      <c r="BH221" s="244"/>
      <c r="BI221" s="246">
        <f>+SUM(Distributivo_trabajo[[#This Row],[Grupo 3 años A]:[Tercero de BT IEME A]])</f>
        <v>2</v>
      </c>
      <c r="BJ221" s="247"/>
      <c r="BK221" s="247"/>
      <c r="BL221" s="247"/>
      <c r="BM221" s="247"/>
      <c r="BN221" s="247"/>
      <c r="BO221" s="247"/>
      <c r="BP221" s="247"/>
      <c r="BQ221" s="247"/>
      <c r="BR221" s="247"/>
      <c r="BS221" s="247"/>
      <c r="BT221" s="247"/>
      <c r="BU221" s="247"/>
      <c r="BV221" s="248"/>
      <c r="BW221" s="248"/>
      <c r="BX221" s="248"/>
      <c r="BY221" s="248"/>
      <c r="BZ221" s="249">
        <f>+SUM(Distributivo_trabajo[[#This Row],[Grupo 3 años A2]:[BTP]])</f>
        <v>0</v>
      </c>
      <c r="CA221" s="244"/>
      <c r="CB221" s="244"/>
      <c r="CC221" s="244"/>
      <c r="CD221" s="244"/>
      <c r="CE221" s="244"/>
      <c r="CF221" s="244"/>
      <c r="CG221" s="246">
        <f>+SUM(Distributivo_trabajo[[#This Row],[8vo A]:[Tercero de BGU A3]])</f>
        <v>0</v>
      </c>
      <c r="CH221" s="244"/>
      <c r="CI221" s="244"/>
      <c r="CJ221" s="244"/>
      <c r="CK22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21" s="246"/>
      <c r="CM221" s="246">
        <f>+SUM(Distributivo_trabajo[[#This Row],[Directivo]:[Total Periodos acompañamiento]])</f>
        <v>2</v>
      </c>
      <c r="CN221" s="250"/>
    </row>
    <row r="222" spans="1:92" x14ac:dyDescent="0.3">
      <c r="A222" s="227">
        <v>52</v>
      </c>
      <c r="B222" s="228" t="str">
        <f ca="1">IF(Distributivo_trabajo[[#This Row],[Nro.]]="","",VLOOKUP(Distributivo_trabajo[[#This Row],[Nro.]],'Nómina de personal'!$A:$C,3,0))</f>
        <v xml:space="preserve">NELLY SUSANA CAICEDO MONGE </v>
      </c>
      <c r="C222" s="228" t="str">
        <f ca="1">IF(Distributivo_trabajo[[#This Row],[Nro.]]="","",VLOOKUP(Distributivo_trabajo[[#This Row],[Nro.]],'Nómina de personal'!$A:$K,11,0))</f>
        <v>Nomb. Definitivo</v>
      </c>
      <c r="D222" s="228" t="str">
        <f ca="1">IF(Distributivo_trabajo[[#This Row],[Nro.]]="","",VLOOKUP(Distributivo_trabajo[[#This Row],[Nro.]],'Nómina de personal'!$A:$L,12,0))</f>
        <v>Docente</v>
      </c>
      <c r="E222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2" s="229" t="s">
        <v>416</v>
      </c>
      <c r="G222" s="229" t="s">
        <v>456</v>
      </c>
      <c r="H222" s="229" t="s">
        <v>225</v>
      </c>
      <c r="I222" s="230" t="s">
        <v>175</v>
      </c>
      <c r="J222" s="230"/>
      <c r="K222" s="230"/>
      <c r="L222" s="231"/>
      <c r="M222" s="231"/>
      <c r="N222" s="231"/>
      <c r="O222" s="231"/>
      <c r="P222" s="231"/>
      <c r="Q222" s="231"/>
      <c r="R222" s="231"/>
      <c r="S222" s="231"/>
      <c r="T222" s="231"/>
      <c r="U222" s="231"/>
      <c r="V222" s="231"/>
      <c r="W222" s="231"/>
      <c r="X222" s="231"/>
      <c r="Y222" s="231"/>
      <c r="Z222" s="231"/>
      <c r="AA222" s="231"/>
      <c r="AB222" s="231"/>
      <c r="AC222" s="231"/>
      <c r="AD222" s="231"/>
      <c r="AE222" s="231"/>
      <c r="AF222" s="231"/>
      <c r="AG222" s="231"/>
      <c r="AH222" s="231"/>
      <c r="AI222" s="231"/>
      <c r="AJ222" s="231"/>
      <c r="AK222" s="231"/>
      <c r="AL222" s="231"/>
      <c r="AM222" s="231"/>
      <c r="AN222" s="231"/>
      <c r="AO222" s="231"/>
      <c r="AP222" s="231"/>
      <c r="AQ222" s="231"/>
      <c r="AR222" s="231"/>
      <c r="AS222" s="231"/>
      <c r="AT222" s="232"/>
      <c r="AU222" s="232"/>
      <c r="AV222" s="232"/>
      <c r="AW222" s="232"/>
      <c r="AX222" s="233"/>
      <c r="AY222" s="232"/>
      <c r="AZ222" s="232"/>
      <c r="BA222" s="232"/>
      <c r="BB222" s="232">
        <v>2</v>
      </c>
      <c r="BC222" s="232"/>
      <c r="BD222" s="232"/>
      <c r="BE222" s="232"/>
      <c r="BF222" s="232"/>
      <c r="BG222" s="232"/>
      <c r="BH222" s="232"/>
      <c r="BI222" s="234">
        <f>+SUM(Distributivo_trabajo[[#This Row],[Grupo 3 años A]:[Tercero de BT IEME A]])</f>
        <v>2</v>
      </c>
      <c r="BJ222" s="235"/>
      <c r="BK222" s="235"/>
      <c r="BL222" s="235"/>
      <c r="BM222" s="235"/>
      <c r="BN222" s="235"/>
      <c r="BO222" s="235"/>
      <c r="BP222" s="235"/>
      <c r="BQ222" s="235"/>
      <c r="BR222" s="235"/>
      <c r="BS222" s="235"/>
      <c r="BT222" s="235"/>
      <c r="BU222" s="235"/>
      <c r="BV222" s="236"/>
      <c r="BW222" s="236"/>
      <c r="BX222" s="236"/>
      <c r="BY222" s="236"/>
      <c r="BZ222" s="237">
        <f>+SUM(Distributivo_trabajo[[#This Row],[Grupo 3 años A2]:[BTP]])</f>
        <v>0</v>
      </c>
      <c r="CA222" s="232"/>
      <c r="CB222" s="232"/>
      <c r="CC222" s="232"/>
      <c r="CD222" s="232"/>
      <c r="CE222" s="232"/>
      <c r="CF222" s="232"/>
      <c r="CG222" s="234">
        <f>+SUM(Distributivo_trabajo[[#This Row],[8vo A]:[Tercero de BGU A3]])</f>
        <v>0</v>
      </c>
      <c r="CH222" s="232"/>
      <c r="CI222" s="232"/>
      <c r="CJ222" s="232"/>
      <c r="CK22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22" s="234"/>
      <c r="CM222" s="234">
        <f>+SUM(Distributivo_trabajo[[#This Row],[Directivo]:[Total Periodos acompañamiento]])</f>
        <v>2</v>
      </c>
      <c r="CN222" s="238"/>
    </row>
    <row r="223" spans="1:92" x14ac:dyDescent="0.3">
      <c r="A223" s="227">
        <v>52</v>
      </c>
      <c r="B223" s="228" t="str">
        <f ca="1">IF(Distributivo_trabajo[[#This Row],[Nro.]]="","",VLOOKUP(Distributivo_trabajo[[#This Row],[Nro.]],'Nómina de personal'!$A:$C,3,0))</f>
        <v xml:space="preserve">NELLY SUSANA CAICEDO MONGE </v>
      </c>
      <c r="C223" s="228" t="str">
        <f ca="1">IF(Distributivo_trabajo[[#This Row],[Nro.]]="","",VLOOKUP(Distributivo_trabajo[[#This Row],[Nro.]],'Nómina de personal'!$A:$K,11,0))</f>
        <v>Nomb. Definitivo</v>
      </c>
      <c r="D223" s="228" t="str">
        <f ca="1">IF(Distributivo_trabajo[[#This Row],[Nro.]]="","",VLOOKUP(Distributivo_trabajo[[#This Row],[Nro.]],'Nómina de personal'!$A:$L,12,0))</f>
        <v>Docente</v>
      </c>
      <c r="E223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3" s="229" t="s">
        <v>416</v>
      </c>
      <c r="G223" s="229" t="s">
        <v>456</v>
      </c>
      <c r="H223" s="229" t="s">
        <v>225</v>
      </c>
      <c r="I223" s="230" t="s">
        <v>175</v>
      </c>
      <c r="J223" s="242"/>
      <c r="K223" s="242"/>
      <c r="L223" s="243"/>
      <c r="M223" s="243"/>
      <c r="N223" s="243"/>
      <c r="O223" s="243"/>
      <c r="P223" s="231"/>
      <c r="Q223" s="231"/>
      <c r="R223" s="231"/>
      <c r="S223" s="231"/>
      <c r="T223" s="231"/>
      <c r="U223" s="231"/>
      <c r="V223" s="231"/>
      <c r="W223" s="231"/>
      <c r="X223" s="231"/>
      <c r="Y223" s="231"/>
      <c r="Z223" s="231"/>
      <c r="AA223" s="231"/>
      <c r="AB223" s="231"/>
      <c r="AC223" s="231"/>
      <c r="AD223" s="231"/>
      <c r="AE223" s="231"/>
      <c r="AF223" s="231"/>
      <c r="AG223" s="231"/>
      <c r="AH223" s="231"/>
      <c r="AI223" s="231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  <c r="AT223" s="244"/>
      <c r="AU223" s="244"/>
      <c r="AV223" s="244"/>
      <c r="AW223" s="244"/>
      <c r="AX223" s="245"/>
      <c r="AY223" s="244"/>
      <c r="AZ223" s="244"/>
      <c r="BA223" s="244"/>
      <c r="BB223" s="244"/>
      <c r="BC223" s="244">
        <v>2</v>
      </c>
      <c r="BD223" s="244"/>
      <c r="BE223" s="244"/>
      <c r="BF223" s="244"/>
      <c r="BG223" s="244"/>
      <c r="BH223" s="244"/>
      <c r="BI223" s="246">
        <f>+SUM(Distributivo_trabajo[[#This Row],[Grupo 3 años A]:[Tercero de BT IEME A]])</f>
        <v>2</v>
      </c>
      <c r="BJ223" s="247"/>
      <c r="BK223" s="247"/>
      <c r="BL223" s="247"/>
      <c r="BM223" s="247"/>
      <c r="BN223" s="247"/>
      <c r="BO223" s="247"/>
      <c r="BP223" s="247"/>
      <c r="BQ223" s="247"/>
      <c r="BR223" s="247"/>
      <c r="BS223" s="247"/>
      <c r="BT223" s="247"/>
      <c r="BU223" s="247"/>
      <c r="BV223" s="248"/>
      <c r="BW223" s="248"/>
      <c r="BX223" s="248"/>
      <c r="BY223" s="248"/>
      <c r="BZ223" s="249">
        <f>+SUM(Distributivo_trabajo[[#This Row],[Grupo 3 años A2]:[BTP]])</f>
        <v>0</v>
      </c>
      <c r="CA223" s="244"/>
      <c r="CB223" s="244"/>
      <c r="CC223" s="244"/>
      <c r="CD223" s="244"/>
      <c r="CE223" s="244"/>
      <c r="CF223" s="244"/>
      <c r="CG223" s="246">
        <f>+SUM(Distributivo_trabajo[[#This Row],[8vo A]:[Tercero de BGU A3]])</f>
        <v>0</v>
      </c>
      <c r="CH223" s="244"/>
      <c r="CI223" s="244"/>
      <c r="CJ223" s="244"/>
      <c r="CK22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23" s="246"/>
      <c r="CM223" s="246">
        <f>+SUM(Distributivo_trabajo[[#This Row],[Directivo]:[Total Periodos acompañamiento]])</f>
        <v>2</v>
      </c>
      <c r="CN223" s="250"/>
    </row>
    <row r="224" spans="1:92" x14ac:dyDescent="0.3">
      <c r="A224" s="227">
        <v>52</v>
      </c>
      <c r="B224" s="228" t="str">
        <f ca="1">IF(Distributivo_trabajo[[#This Row],[Nro.]]="","",VLOOKUP(Distributivo_trabajo[[#This Row],[Nro.]],'Nómina de personal'!$A:$C,3,0))</f>
        <v xml:space="preserve">NELLY SUSANA CAICEDO MONGE </v>
      </c>
      <c r="C224" s="228" t="str">
        <f ca="1">IF(Distributivo_trabajo[[#This Row],[Nro.]]="","",VLOOKUP(Distributivo_trabajo[[#This Row],[Nro.]],'Nómina de personal'!$A:$K,11,0))</f>
        <v>Nomb. Definitivo</v>
      </c>
      <c r="D224" s="228" t="str">
        <f ca="1">IF(Distributivo_trabajo[[#This Row],[Nro.]]="","",VLOOKUP(Distributivo_trabajo[[#This Row],[Nro.]],'Nómina de personal'!$A:$L,12,0))</f>
        <v>Docente</v>
      </c>
      <c r="E224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4" s="229" t="s">
        <v>449</v>
      </c>
      <c r="G224" s="229" t="s">
        <v>198</v>
      </c>
      <c r="H224" s="229"/>
      <c r="I224" s="230" t="s">
        <v>166</v>
      </c>
      <c r="J224" s="230"/>
      <c r="K224" s="230"/>
      <c r="L224" s="231"/>
      <c r="M224" s="231"/>
      <c r="N224" s="231"/>
      <c r="O224" s="231"/>
      <c r="P224" s="231"/>
      <c r="Q224" s="231"/>
      <c r="R224" s="231"/>
      <c r="S224" s="231"/>
      <c r="T224" s="231"/>
      <c r="U224" s="231"/>
      <c r="V224" s="231"/>
      <c r="W224" s="231"/>
      <c r="X224" s="231"/>
      <c r="Y224" s="231"/>
      <c r="Z224" s="231"/>
      <c r="AA224" s="231"/>
      <c r="AB224" s="231"/>
      <c r="AC224" s="231"/>
      <c r="AD224" s="231"/>
      <c r="AE224" s="231"/>
      <c r="AF224" s="231"/>
      <c r="AG224" s="231"/>
      <c r="AH224" s="231"/>
      <c r="AI224" s="231"/>
      <c r="AJ224" s="231"/>
      <c r="AK224" s="231"/>
      <c r="AL224" s="231"/>
      <c r="AM224" s="231"/>
      <c r="AN224" s="231"/>
      <c r="AO224" s="231"/>
      <c r="AP224" s="231"/>
      <c r="AQ224" s="231"/>
      <c r="AR224" s="231"/>
      <c r="AS224" s="231"/>
      <c r="AT224" s="232"/>
      <c r="AU224" s="232"/>
      <c r="AV224" s="232"/>
      <c r="AW224" s="232"/>
      <c r="AX224" s="233"/>
      <c r="AY224" s="232"/>
      <c r="AZ224" s="232"/>
      <c r="BA224" s="232">
        <v>3</v>
      </c>
      <c r="BB224" s="232"/>
      <c r="BC224" s="232"/>
      <c r="BD224" s="232"/>
      <c r="BE224" s="232"/>
      <c r="BF224" s="232"/>
      <c r="BG224" s="232"/>
      <c r="BH224" s="232"/>
      <c r="BI224" s="234">
        <f>+SUM(Distributivo_trabajo[[#This Row],[Grupo 3 años A]:[Tercero de BT IEME A]])</f>
        <v>3</v>
      </c>
      <c r="BJ224" s="235"/>
      <c r="BK224" s="235"/>
      <c r="BL224" s="235"/>
      <c r="BM224" s="235"/>
      <c r="BN224" s="235"/>
      <c r="BO224" s="235"/>
      <c r="BP224" s="235"/>
      <c r="BQ224" s="235"/>
      <c r="BR224" s="235"/>
      <c r="BS224" s="235"/>
      <c r="BT224" s="235"/>
      <c r="BU224" s="235"/>
      <c r="BV224" s="236"/>
      <c r="BW224" s="236"/>
      <c r="BX224" s="236"/>
      <c r="BY224" s="236"/>
      <c r="BZ224" s="237">
        <f>+SUM(Distributivo_trabajo[[#This Row],[Grupo 3 años A2]:[BTP]])</f>
        <v>0</v>
      </c>
      <c r="CA224" s="232"/>
      <c r="CB224" s="232"/>
      <c r="CC224" s="232"/>
      <c r="CD224" s="232"/>
      <c r="CE224" s="232"/>
      <c r="CF224" s="232"/>
      <c r="CG224" s="234">
        <f>+SUM(Distributivo_trabajo[[#This Row],[8vo A]:[Tercero de BGU A3]])</f>
        <v>0</v>
      </c>
      <c r="CH224" s="232"/>
      <c r="CI224" s="232"/>
      <c r="CJ224" s="232"/>
      <c r="CK22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24" s="234"/>
      <c r="CM224" s="234">
        <f>+SUM(Distributivo_trabajo[[#This Row],[Directivo]:[Total Periodos acompañamiento]])</f>
        <v>3</v>
      </c>
      <c r="CN224" s="238"/>
    </row>
    <row r="225" spans="1:92" x14ac:dyDescent="0.3">
      <c r="A225" s="227">
        <v>52</v>
      </c>
      <c r="B225" s="228" t="str">
        <f ca="1">IF(Distributivo_trabajo[[#This Row],[Nro.]]="","",VLOOKUP(Distributivo_trabajo[[#This Row],[Nro.]],'Nómina de personal'!$A:$C,3,0))</f>
        <v xml:space="preserve">NELLY SUSANA CAICEDO MONGE </v>
      </c>
      <c r="C225" s="228" t="str">
        <f ca="1">IF(Distributivo_trabajo[[#This Row],[Nro.]]="","",VLOOKUP(Distributivo_trabajo[[#This Row],[Nro.]],'Nómina de personal'!$A:$K,11,0))</f>
        <v>Nomb. Definitivo</v>
      </c>
      <c r="D225" s="228" t="str">
        <f ca="1">IF(Distributivo_trabajo[[#This Row],[Nro.]]="","",VLOOKUP(Distributivo_trabajo[[#This Row],[Nro.]],'Nómina de personal'!$A:$L,12,0))</f>
        <v>Docente</v>
      </c>
      <c r="E225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5" s="229" t="s">
        <v>449</v>
      </c>
      <c r="G225" s="229" t="s">
        <v>456</v>
      </c>
      <c r="H225" s="229" t="s">
        <v>215</v>
      </c>
      <c r="I225" s="230" t="s">
        <v>166</v>
      </c>
      <c r="J225" s="230"/>
      <c r="K225" s="230"/>
      <c r="L225" s="231"/>
      <c r="M225" s="231"/>
      <c r="N225" s="231"/>
      <c r="O225" s="231"/>
      <c r="P225" s="231"/>
      <c r="Q225" s="231"/>
      <c r="R225" s="231"/>
      <c r="S225" s="231"/>
      <c r="T225" s="231"/>
      <c r="U225" s="231"/>
      <c r="V225" s="231"/>
      <c r="W225" s="231"/>
      <c r="X225" s="231"/>
      <c r="Y225" s="231"/>
      <c r="Z225" s="231"/>
      <c r="AA225" s="231"/>
      <c r="AB225" s="231"/>
      <c r="AC225" s="231"/>
      <c r="AD225" s="231"/>
      <c r="AE225" s="231"/>
      <c r="AF225" s="231"/>
      <c r="AG225" s="231"/>
      <c r="AH225" s="231"/>
      <c r="AI225" s="231"/>
      <c r="AJ225" s="231"/>
      <c r="AK225" s="231"/>
      <c r="AL225" s="231"/>
      <c r="AM225" s="231"/>
      <c r="AN225" s="231"/>
      <c r="AO225" s="231"/>
      <c r="AP225" s="231"/>
      <c r="AQ225" s="231"/>
      <c r="AR225" s="231"/>
      <c r="AS225" s="231"/>
      <c r="AT225" s="232"/>
      <c r="AU225" s="232"/>
      <c r="AV225" s="232"/>
      <c r="AW225" s="232"/>
      <c r="AX225" s="233"/>
      <c r="AY225" s="232"/>
      <c r="AZ225" s="232"/>
      <c r="BA225" s="232"/>
      <c r="BB225" s="232"/>
      <c r="BC225" s="232"/>
      <c r="BD225" s="232"/>
      <c r="BE225" s="232"/>
      <c r="BF225" s="232"/>
      <c r="BG225" s="232"/>
      <c r="BH225" s="232">
        <v>2</v>
      </c>
      <c r="BI225" s="234">
        <f>+SUM(Distributivo_trabajo[[#This Row],[Grupo 3 años A]:[Tercero de BT IEME A]])</f>
        <v>2</v>
      </c>
      <c r="BJ225" s="235"/>
      <c r="BK225" s="235"/>
      <c r="BL225" s="235"/>
      <c r="BM225" s="235"/>
      <c r="BN225" s="235"/>
      <c r="BO225" s="235"/>
      <c r="BP225" s="235"/>
      <c r="BQ225" s="235"/>
      <c r="BR225" s="235"/>
      <c r="BS225" s="235"/>
      <c r="BT225" s="235"/>
      <c r="BU225" s="235"/>
      <c r="BV225" s="236"/>
      <c r="BW225" s="236"/>
      <c r="BX225" s="236"/>
      <c r="BY225" s="236"/>
      <c r="BZ225" s="237">
        <f>+SUM(Distributivo_trabajo[[#This Row],[Grupo 3 años A2]:[BTP]])</f>
        <v>0</v>
      </c>
      <c r="CA225" s="232"/>
      <c r="CB225" s="232"/>
      <c r="CC225" s="232"/>
      <c r="CD225" s="232"/>
      <c r="CE225" s="232"/>
      <c r="CF225" s="232"/>
      <c r="CG225" s="234">
        <f>+SUM(Distributivo_trabajo[[#This Row],[8vo A]:[Tercero de BGU A3]])</f>
        <v>0</v>
      </c>
      <c r="CH225" s="232"/>
      <c r="CI225" s="232"/>
      <c r="CJ225" s="232"/>
      <c r="CK22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25" s="234"/>
      <c r="CM225" s="234">
        <f>+SUM(Distributivo_trabajo[[#This Row],[Directivo]:[Total Periodos acompañamiento]])</f>
        <v>2</v>
      </c>
      <c r="CN225" s="238"/>
    </row>
    <row r="226" spans="1:92" x14ac:dyDescent="0.3">
      <c r="A226" s="227">
        <v>52</v>
      </c>
      <c r="B226" s="228" t="str">
        <f ca="1">IF(Distributivo_trabajo[[#This Row],[Nro.]]="","",VLOOKUP(Distributivo_trabajo[[#This Row],[Nro.]],'Nómina de personal'!$A:$C,3,0))</f>
        <v xml:space="preserve">NELLY SUSANA CAICEDO MONGE </v>
      </c>
      <c r="C226" s="228" t="str">
        <f ca="1">IF(Distributivo_trabajo[[#This Row],[Nro.]]="","",VLOOKUP(Distributivo_trabajo[[#This Row],[Nro.]],'Nómina de personal'!$A:$K,11,0))</f>
        <v>Nomb. Definitivo</v>
      </c>
      <c r="D226" s="228" t="str">
        <f ca="1">IF(Distributivo_trabajo[[#This Row],[Nro.]]="","",VLOOKUP(Distributivo_trabajo[[#This Row],[Nro.]],'Nómina de personal'!$A:$L,12,0))</f>
        <v>Docente</v>
      </c>
      <c r="E226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6" s="229" t="s">
        <v>449</v>
      </c>
      <c r="G226" s="229" t="s">
        <v>456</v>
      </c>
      <c r="H226" s="229" t="s">
        <v>225</v>
      </c>
      <c r="I226" s="230" t="s">
        <v>166</v>
      </c>
      <c r="J226" s="230"/>
      <c r="K226" s="230"/>
      <c r="L226" s="231"/>
      <c r="M226" s="231"/>
      <c r="N226" s="231"/>
      <c r="O226" s="231"/>
      <c r="P226" s="231"/>
      <c r="Q226" s="231"/>
      <c r="R226" s="231"/>
      <c r="S226" s="231"/>
      <c r="T226" s="231"/>
      <c r="U226" s="231"/>
      <c r="V226" s="231"/>
      <c r="W226" s="231"/>
      <c r="X226" s="231"/>
      <c r="Y226" s="231"/>
      <c r="Z226" s="231"/>
      <c r="AA226" s="231"/>
      <c r="AB226" s="231"/>
      <c r="AC226" s="231"/>
      <c r="AD226" s="231"/>
      <c r="AE226" s="231"/>
      <c r="AF226" s="231"/>
      <c r="AG226" s="231"/>
      <c r="AH226" s="231"/>
      <c r="AI226" s="231"/>
      <c r="AJ226" s="231"/>
      <c r="AK226" s="231"/>
      <c r="AL226" s="231"/>
      <c r="AM226" s="231"/>
      <c r="AN226" s="231"/>
      <c r="AO226" s="231"/>
      <c r="AP226" s="231"/>
      <c r="AQ226" s="231"/>
      <c r="AR226" s="231"/>
      <c r="AS226" s="231"/>
      <c r="AT226" s="232"/>
      <c r="AU226" s="232"/>
      <c r="AV226" s="232"/>
      <c r="AW226" s="232"/>
      <c r="AX226" s="233"/>
      <c r="AY226" s="232"/>
      <c r="AZ226" s="232"/>
      <c r="BA226" s="232"/>
      <c r="BB226" s="232"/>
      <c r="BC226" s="232">
        <v>2</v>
      </c>
      <c r="BD226" s="232"/>
      <c r="BE226" s="232"/>
      <c r="BF226" s="232"/>
      <c r="BG226" s="232"/>
      <c r="BH226" s="232"/>
      <c r="BI226" s="234">
        <f>+SUM(Distributivo_trabajo[[#This Row],[Grupo 3 años A]:[Tercero de BT IEME A]])</f>
        <v>2</v>
      </c>
      <c r="BJ226" s="235"/>
      <c r="BK226" s="235"/>
      <c r="BL226" s="235"/>
      <c r="BM226" s="235"/>
      <c r="BN226" s="235"/>
      <c r="BO226" s="235"/>
      <c r="BP226" s="235"/>
      <c r="BQ226" s="235"/>
      <c r="BR226" s="235"/>
      <c r="BS226" s="235"/>
      <c r="BT226" s="235"/>
      <c r="BU226" s="235"/>
      <c r="BV226" s="236"/>
      <c r="BW226" s="236"/>
      <c r="BX226" s="236"/>
      <c r="BY226" s="236"/>
      <c r="BZ226" s="237">
        <f>+SUM(Distributivo_trabajo[[#This Row],[Grupo 3 años A2]:[BTP]])</f>
        <v>0</v>
      </c>
      <c r="CA226" s="232"/>
      <c r="CB226" s="232"/>
      <c r="CC226" s="232"/>
      <c r="CD226" s="232"/>
      <c r="CE226" s="232"/>
      <c r="CF226" s="232"/>
      <c r="CG226" s="234">
        <f>+SUM(Distributivo_trabajo[[#This Row],[8vo A]:[Tercero de BGU A3]])</f>
        <v>0</v>
      </c>
      <c r="CH226" s="232"/>
      <c r="CI226" s="232"/>
      <c r="CJ226" s="232"/>
      <c r="CK22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26" s="234"/>
      <c r="CM226" s="234">
        <f>+SUM(Distributivo_trabajo[[#This Row],[Directivo]:[Total Periodos acompañamiento]])</f>
        <v>2</v>
      </c>
      <c r="CN226" s="238"/>
    </row>
    <row r="227" spans="1:92" x14ac:dyDescent="0.3">
      <c r="A227" s="227">
        <v>52</v>
      </c>
      <c r="B227" s="228" t="str">
        <f ca="1">IF(Distributivo_trabajo[[#This Row],[Nro.]]="","",VLOOKUP(Distributivo_trabajo[[#This Row],[Nro.]],'Nómina de personal'!$A:$C,3,0))</f>
        <v xml:space="preserve">NELLY SUSANA CAICEDO MONGE </v>
      </c>
      <c r="C227" s="228" t="str">
        <f ca="1">IF(Distributivo_trabajo[[#This Row],[Nro.]]="","",VLOOKUP(Distributivo_trabajo[[#This Row],[Nro.]],'Nómina de personal'!$A:$K,11,0))</f>
        <v>Nomb. Definitivo</v>
      </c>
      <c r="D227" s="228" t="str">
        <f ca="1">IF(Distributivo_trabajo[[#This Row],[Nro.]]="","",VLOOKUP(Distributivo_trabajo[[#This Row],[Nro.]],'Nómina de personal'!$A:$L,12,0))</f>
        <v>Docente</v>
      </c>
      <c r="E227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7" s="229" t="s">
        <v>449</v>
      </c>
      <c r="G227" s="229" t="s">
        <v>456</v>
      </c>
      <c r="H227" s="229" t="s">
        <v>225</v>
      </c>
      <c r="I227" s="230" t="s">
        <v>166</v>
      </c>
      <c r="J227" s="242"/>
      <c r="K227" s="242"/>
      <c r="L227" s="243"/>
      <c r="M227" s="243"/>
      <c r="N227" s="243"/>
      <c r="O227" s="243"/>
      <c r="P227" s="231"/>
      <c r="Q227" s="231"/>
      <c r="R227" s="231"/>
      <c r="S227" s="231"/>
      <c r="T227" s="231"/>
      <c r="U227" s="231"/>
      <c r="V227" s="231"/>
      <c r="W227" s="231"/>
      <c r="X227" s="231"/>
      <c r="Y227" s="231"/>
      <c r="Z227" s="231"/>
      <c r="AA227" s="231"/>
      <c r="AB227" s="231"/>
      <c r="AC227" s="231"/>
      <c r="AD227" s="231"/>
      <c r="AE227" s="231"/>
      <c r="AF227" s="231"/>
      <c r="AG227" s="231"/>
      <c r="AH227" s="231"/>
      <c r="AI227" s="231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  <c r="AT227" s="244"/>
      <c r="AU227" s="244"/>
      <c r="AV227" s="244"/>
      <c r="AW227" s="244"/>
      <c r="AX227" s="245"/>
      <c r="AY227" s="244"/>
      <c r="AZ227" s="244"/>
      <c r="BA227" s="244"/>
      <c r="BB227" s="244"/>
      <c r="BC227" s="244"/>
      <c r="BD227" s="244">
        <v>2</v>
      </c>
      <c r="BE227" s="244"/>
      <c r="BF227" s="244"/>
      <c r="BG227" s="244"/>
      <c r="BH227" s="244"/>
      <c r="BI227" s="246">
        <f>+SUM(Distributivo_trabajo[[#This Row],[Grupo 3 años A]:[Tercero de BT IEME A]])</f>
        <v>2</v>
      </c>
      <c r="BJ227" s="247"/>
      <c r="BK227" s="247"/>
      <c r="BL227" s="247"/>
      <c r="BM227" s="247"/>
      <c r="BN227" s="247"/>
      <c r="BO227" s="247"/>
      <c r="BP227" s="247"/>
      <c r="BQ227" s="247"/>
      <c r="BR227" s="247"/>
      <c r="BS227" s="247"/>
      <c r="BT227" s="247"/>
      <c r="BU227" s="247"/>
      <c r="BV227" s="248"/>
      <c r="BW227" s="248"/>
      <c r="BX227" s="248"/>
      <c r="BY227" s="248"/>
      <c r="BZ227" s="249">
        <f>+SUM(Distributivo_trabajo[[#This Row],[Grupo 3 años A2]:[BTP]])</f>
        <v>0</v>
      </c>
      <c r="CA227" s="244"/>
      <c r="CB227" s="244"/>
      <c r="CC227" s="244"/>
      <c r="CD227" s="244"/>
      <c r="CE227" s="244"/>
      <c r="CF227" s="244"/>
      <c r="CG227" s="246">
        <f>+SUM(Distributivo_trabajo[[#This Row],[8vo A]:[Tercero de BGU A3]])</f>
        <v>0</v>
      </c>
      <c r="CH227" s="244"/>
      <c r="CI227" s="244"/>
      <c r="CJ227" s="244"/>
      <c r="CK22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27" s="246"/>
      <c r="CM227" s="246">
        <f>+SUM(Distributivo_trabajo[[#This Row],[Directivo]:[Total Periodos acompañamiento]])</f>
        <v>2</v>
      </c>
      <c r="CN227" s="250"/>
    </row>
    <row r="228" spans="1:92" x14ac:dyDescent="0.3">
      <c r="A228" s="227">
        <v>52</v>
      </c>
      <c r="B228" s="228" t="str">
        <f ca="1">IF(Distributivo_trabajo[[#This Row],[Nro.]]="","",VLOOKUP(Distributivo_trabajo[[#This Row],[Nro.]],'Nómina de personal'!$A:$C,3,0))</f>
        <v xml:space="preserve">NELLY SUSANA CAICEDO MONGE </v>
      </c>
      <c r="C228" s="228" t="str">
        <f ca="1">IF(Distributivo_trabajo[[#This Row],[Nro.]]="","",VLOOKUP(Distributivo_trabajo[[#This Row],[Nro.]],'Nómina de personal'!$A:$K,11,0))</f>
        <v>Nomb. Definitivo</v>
      </c>
      <c r="D228" s="228" t="str">
        <f ca="1">IF(Distributivo_trabajo[[#This Row],[Nro.]]="","",VLOOKUP(Distributivo_trabajo[[#This Row],[Nro.]],'Nómina de personal'!$A:$L,12,0))</f>
        <v>Docente</v>
      </c>
      <c r="E228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8" s="229" t="s">
        <v>449</v>
      </c>
      <c r="G228" s="229" t="s">
        <v>198</v>
      </c>
      <c r="H228" s="229"/>
      <c r="I228" s="230" t="s">
        <v>844</v>
      </c>
      <c r="J228" s="230"/>
      <c r="K228" s="230"/>
      <c r="L228" s="231"/>
      <c r="M228" s="231"/>
      <c r="N228" s="231"/>
      <c r="O228" s="231"/>
      <c r="P228" s="231"/>
      <c r="Q228" s="231"/>
      <c r="R228" s="231"/>
      <c r="S228" s="231"/>
      <c r="T228" s="231"/>
      <c r="U228" s="231"/>
      <c r="V228" s="231"/>
      <c r="W228" s="231"/>
      <c r="X228" s="231"/>
      <c r="Y228" s="231"/>
      <c r="Z228" s="231"/>
      <c r="AA228" s="231"/>
      <c r="AB228" s="231"/>
      <c r="AC228" s="231"/>
      <c r="AD228" s="231"/>
      <c r="AE228" s="231"/>
      <c r="AF228" s="231"/>
      <c r="AG228" s="231"/>
      <c r="AH228" s="231"/>
      <c r="AI228" s="231"/>
      <c r="AJ228" s="231"/>
      <c r="AK228" s="231"/>
      <c r="AL228" s="231"/>
      <c r="AM228" s="231"/>
      <c r="AN228" s="231"/>
      <c r="AO228" s="231"/>
      <c r="AP228" s="231"/>
      <c r="AQ228" s="231"/>
      <c r="AR228" s="231"/>
      <c r="AS228" s="231"/>
      <c r="AT228" s="232"/>
      <c r="AU228" s="232"/>
      <c r="AV228" s="232"/>
      <c r="AW228" s="232"/>
      <c r="AX228" s="233"/>
      <c r="AY228" s="232"/>
      <c r="AZ228" s="232"/>
      <c r="BA228" s="232">
        <v>1</v>
      </c>
      <c r="BB228" s="232"/>
      <c r="BC228" s="232"/>
      <c r="BD228" s="232"/>
      <c r="BE228" s="232"/>
      <c r="BF228" s="232"/>
      <c r="BG228" s="232"/>
      <c r="BH228" s="232"/>
      <c r="BI228" s="234">
        <f>+SUM(Distributivo_trabajo[[#This Row],[Grupo 3 años A]:[Tercero de BT IEME A]])</f>
        <v>1</v>
      </c>
      <c r="BJ228" s="235"/>
      <c r="BK228" s="235"/>
      <c r="BL228" s="235"/>
      <c r="BM228" s="235"/>
      <c r="BN228" s="235"/>
      <c r="BO228" s="235"/>
      <c r="BP228" s="235"/>
      <c r="BQ228" s="235"/>
      <c r="BR228" s="235"/>
      <c r="BS228" s="235"/>
      <c r="BT228" s="235"/>
      <c r="BU228" s="235"/>
      <c r="BV228" s="236"/>
      <c r="BW228" s="236"/>
      <c r="BX228" s="236"/>
      <c r="BY228" s="236"/>
      <c r="BZ228" s="237">
        <f>+SUM(Distributivo_trabajo[[#This Row],[Grupo 3 años A2]:[BTP]])</f>
        <v>0</v>
      </c>
      <c r="CA228" s="232"/>
      <c r="CB228" s="232"/>
      <c r="CC228" s="232"/>
      <c r="CD228" s="232"/>
      <c r="CE228" s="232"/>
      <c r="CF228" s="232"/>
      <c r="CG228" s="234">
        <f>+SUM(Distributivo_trabajo[[#This Row],[8vo A]:[Tercero de BGU A3]])</f>
        <v>0</v>
      </c>
      <c r="CH228" s="232"/>
      <c r="CI228" s="232"/>
      <c r="CJ228" s="232"/>
      <c r="CK22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28" s="234"/>
      <c r="CM228" s="234">
        <f>+SUM(Distributivo_trabajo[[#This Row],[Directivo]:[Total Periodos acompañamiento]])</f>
        <v>1</v>
      </c>
      <c r="CN228" s="238"/>
    </row>
    <row r="229" spans="1:92" x14ac:dyDescent="0.3">
      <c r="A229" s="227">
        <v>52</v>
      </c>
      <c r="B229" s="228" t="str">
        <f ca="1">IF(Distributivo_trabajo[[#This Row],[Nro.]]="","",VLOOKUP(Distributivo_trabajo[[#This Row],[Nro.]],'Nómina de personal'!$A:$C,3,0))</f>
        <v xml:space="preserve">NELLY SUSANA CAICEDO MONGE </v>
      </c>
      <c r="C229" s="228" t="str">
        <f ca="1">IF(Distributivo_trabajo[[#This Row],[Nro.]]="","",VLOOKUP(Distributivo_trabajo[[#This Row],[Nro.]],'Nómina de personal'!$A:$K,11,0))</f>
        <v>Nomb. Definitivo</v>
      </c>
      <c r="D229" s="228" t="str">
        <f ca="1">IF(Distributivo_trabajo[[#This Row],[Nro.]]="","",VLOOKUP(Distributivo_trabajo[[#This Row],[Nro.]],'Nómina de personal'!$A:$L,12,0))</f>
        <v>Docente</v>
      </c>
      <c r="E229" s="228" t="str">
        <f ca="1">IF(Distributivo_trabajo[[#This Row],[Nro.]]="","",VLOOKUP(Distributivo_trabajo[[#This Row],[Nro.]],'Nómina de personal'!$A:$G,7,0))</f>
        <v xml:space="preserve">NOMBRAMIENTO DEFINITIVO DESDE 1988 DOCENTE ESTUDIOS SOCIALES </v>
      </c>
      <c r="F229" s="229" t="s">
        <v>429</v>
      </c>
      <c r="G229" s="229" t="s">
        <v>196</v>
      </c>
      <c r="H229" s="229"/>
      <c r="I229" s="230" t="s">
        <v>845</v>
      </c>
      <c r="J229" s="230"/>
      <c r="K229" s="230"/>
      <c r="L229" s="231"/>
      <c r="M229" s="231"/>
      <c r="N229" s="231"/>
      <c r="O229" s="231"/>
      <c r="P229" s="231"/>
      <c r="Q229" s="231"/>
      <c r="R229" s="231"/>
      <c r="S229" s="231"/>
      <c r="T229" s="231"/>
      <c r="U229" s="231"/>
      <c r="V229" s="231"/>
      <c r="W229" s="231"/>
      <c r="X229" s="231"/>
      <c r="Y229" s="231"/>
      <c r="Z229" s="231"/>
      <c r="AA229" s="231"/>
      <c r="AB229" s="231"/>
      <c r="AC229" s="231"/>
      <c r="AD229" s="231"/>
      <c r="AE229" s="231"/>
      <c r="AF229" s="231"/>
      <c r="AG229" s="231"/>
      <c r="AH229" s="231"/>
      <c r="AI229" s="231"/>
      <c r="AJ229" s="231"/>
      <c r="AK229" s="231"/>
      <c r="AL229" s="231"/>
      <c r="AM229" s="231"/>
      <c r="AN229" s="231"/>
      <c r="AO229" s="231"/>
      <c r="AP229" s="231"/>
      <c r="AQ229" s="231"/>
      <c r="AR229" s="231"/>
      <c r="AS229" s="231"/>
      <c r="AT229" s="232"/>
      <c r="AU229" s="232"/>
      <c r="AV229" s="232">
        <v>1</v>
      </c>
      <c r="AW229" s="232"/>
      <c r="AX229" s="233"/>
      <c r="AY229" s="232"/>
      <c r="AZ229" s="232"/>
      <c r="BA229" s="232"/>
      <c r="BB229" s="232"/>
      <c r="BC229" s="232"/>
      <c r="BD229" s="232"/>
      <c r="BE229" s="232"/>
      <c r="BF229" s="232"/>
      <c r="BG229" s="232"/>
      <c r="BH229" s="232"/>
      <c r="BI229" s="234">
        <f>+SUM(Distributivo_trabajo[[#This Row],[Grupo 3 años A]:[Tercero de BT IEME A]])</f>
        <v>1</v>
      </c>
      <c r="BJ229" s="235"/>
      <c r="BK229" s="235"/>
      <c r="BL229" s="235"/>
      <c r="BM229" s="235"/>
      <c r="BN229" s="235"/>
      <c r="BO229" s="235"/>
      <c r="BP229" s="235"/>
      <c r="BQ229" s="235"/>
      <c r="BR229" s="235"/>
      <c r="BS229" s="235"/>
      <c r="BT229" s="235"/>
      <c r="BU229" s="235"/>
      <c r="BV229" s="236"/>
      <c r="BW229" s="236"/>
      <c r="BX229" s="236"/>
      <c r="BY229" s="236"/>
      <c r="BZ229" s="237">
        <f>+SUM(Distributivo_trabajo[[#This Row],[Grupo 3 años A2]:[BTP]])</f>
        <v>0</v>
      </c>
      <c r="CA229" s="232"/>
      <c r="CB229" s="232"/>
      <c r="CC229" s="232"/>
      <c r="CD229" s="232"/>
      <c r="CE229" s="232"/>
      <c r="CF229" s="232"/>
      <c r="CG229" s="234">
        <f>+SUM(Distributivo_trabajo[[#This Row],[8vo A]:[Tercero de BGU A3]])</f>
        <v>0</v>
      </c>
      <c r="CH229" s="232"/>
      <c r="CI229" s="232"/>
      <c r="CJ229" s="232"/>
      <c r="CK22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29" s="234"/>
      <c r="CM229" s="234">
        <f>+SUM(Distributivo_trabajo[[#This Row],[Directivo]:[Total Periodos acompañamiento]])</f>
        <v>1</v>
      </c>
      <c r="CN229" s="238"/>
    </row>
    <row r="230" spans="1:92" x14ac:dyDescent="0.3">
      <c r="A230" s="227">
        <v>50</v>
      </c>
      <c r="B230" s="228" t="str">
        <f ca="1">IF(Distributivo_trabajo[[#This Row],[Nro.]]="","",VLOOKUP(Distributivo_trabajo[[#This Row],[Nro.]],'Nómina de personal'!$A:$C,3,0))</f>
        <v xml:space="preserve">NANCY JANETH OÑA CALAPAQUI </v>
      </c>
      <c r="C230" s="228" t="str">
        <f ca="1">IF(Distributivo_trabajo[[#This Row],[Nro.]]="","",VLOOKUP(Distributivo_trabajo[[#This Row],[Nro.]],'Nómina de personal'!$A:$K,11,0))</f>
        <v>Nomb. Definitivo</v>
      </c>
      <c r="D230" s="228" t="str">
        <f ca="1">IF(Distributivo_trabajo[[#This Row],[Nro.]]="","",VLOOKUP(Distributivo_trabajo[[#This Row],[Nro.]],'Nómina de personal'!$A:$L,12,0))</f>
        <v>Docente</v>
      </c>
      <c r="E230" s="228" t="str">
        <f ca="1">IF(Distributivo_trabajo[[#This Row],[Nro.]]="","",VLOOKUP(Distributivo_trabajo[[#This Row],[Nro.]],'Nómina de personal'!$A:$G,7,0))</f>
        <v>TRASPASO DE PARTIDA 2015 DOCENTE DE HISTORIA Y CIENCIAS SOCIALES</v>
      </c>
      <c r="F230" s="229" t="s">
        <v>429</v>
      </c>
      <c r="G230" s="229" t="s">
        <v>196</v>
      </c>
      <c r="H230" s="229"/>
      <c r="I230" s="230" t="s">
        <v>158</v>
      </c>
      <c r="J230" s="230"/>
      <c r="K230" s="230"/>
      <c r="L230" s="231"/>
      <c r="M230" s="231"/>
      <c r="N230" s="231"/>
      <c r="O230" s="231"/>
      <c r="P230" s="231"/>
      <c r="Q230" s="231"/>
      <c r="R230" s="231"/>
      <c r="S230" s="231"/>
      <c r="T230" s="231"/>
      <c r="U230" s="231"/>
      <c r="V230" s="231"/>
      <c r="W230" s="231"/>
      <c r="X230" s="231"/>
      <c r="Y230" s="231"/>
      <c r="Z230" s="231"/>
      <c r="AA230" s="231"/>
      <c r="AB230" s="231"/>
      <c r="AC230" s="231"/>
      <c r="AD230" s="231"/>
      <c r="AE230" s="231"/>
      <c r="AF230" s="231"/>
      <c r="AG230" s="231"/>
      <c r="AH230" s="231"/>
      <c r="AI230" s="231"/>
      <c r="AJ230" s="231"/>
      <c r="AK230" s="231"/>
      <c r="AL230" s="231"/>
      <c r="AM230" s="231"/>
      <c r="AN230" s="231"/>
      <c r="AO230" s="231"/>
      <c r="AP230" s="231"/>
      <c r="AQ230" s="231">
        <v>4</v>
      </c>
      <c r="AR230" s="231"/>
      <c r="AS230" s="231"/>
      <c r="AT230" s="232"/>
      <c r="AU230" s="232"/>
      <c r="AV230" s="232"/>
      <c r="AW230" s="232"/>
      <c r="AX230" s="233"/>
      <c r="AY230" s="232"/>
      <c r="AZ230" s="232"/>
      <c r="BA230" s="232"/>
      <c r="BB230" s="232"/>
      <c r="BC230" s="232"/>
      <c r="BD230" s="232"/>
      <c r="BE230" s="232"/>
      <c r="BF230" s="232"/>
      <c r="BG230" s="232"/>
      <c r="BH230" s="232"/>
      <c r="BI230" s="234">
        <f>+SUM(Distributivo_trabajo[[#This Row],[Grupo 3 años A]:[Tercero de BT IEME A]])</f>
        <v>4</v>
      </c>
      <c r="BJ230" s="235"/>
      <c r="BK230" s="235"/>
      <c r="BL230" s="235"/>
      <c r="BM230" s="235"/>
      <c r="BN230" s="235"/>
      <c r="BO230" s="235"/>
      <c r="BP230" s="235"/>
      <c r="BQ230" s="235"/>
      <c r="BR230" s="235"/>
      <c r="BS230" s="235"/>
      <c r="BT230" s="235"/>
      <c r="BU230" s="235"/>
      <c r="BV230" s="236"/>
      <c r="BW230" s="236"/>
      <c r="BX230" s="236"/>
      <c r="BY230" s="236"/>
      <c r="BZ230" s="237">
        <f>+SUM(Distributivo_trabajo[[#This Row],[Grupo 3 años A2]:[BTP]])</f>
        <v>0</v>
      </c>
      <c r="CA230" s="232"/>
      <c r="CB230" s="232"/>
      <c r="CC230" s="232"/>
      <c r="CD230" s="232"/>
      <c r="CE230" s="232"/>
      <c r="CF230" s="232"/>
      <c r="CG230" s="234">
        <f>+SUM(Distributivo_trabajo[[#This Row],[8vo A]:[Tercero de BGU A3]])</f>
        <v>0</v>
      </c>
      <c r="CH230" s="232"/>
      <c r="CI230" s="232"/>
      <c r="CJ230" s="232"/>
      <c r="CK23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30" s="234">
        <v>4</v>
      </c>
      <c r="CM230" s="234">
        <f>+SUM(Distributivo_trabajo[[#This Row],[Directivo]:[Total Periodos acompañamiento]])</f>
        <v>8</v>
      </c>
      <c r="CN230" s="238"/>
    </row>
    <row r="231" spans="1:92" x14ac:dyDescent="0.3">
      <c r="A231" s="227">
        <v>50</v>
      </c>
      <c r="B231" s="228" t="str">
        <f ca="1">IF(Distributivo_trabajo[[#This Row],[Nro.]]="","",VLOOKUP(Distributivo_trabajo[[#This Row],[Nro.]],'Nómina de personal'!$A:$C,3,0))</f>
        <v xml:space="preserve">NANCY JANETH OÑA CALAPAQUI </v>
      </c>
      <c r="C231" s="228" t="str">
        <f ca="1">IF(Distributivo_trabajo[[#This Row],[Nro.]]="","",VLOOKUP(Distributivo_trabajo[[#This Row],[Nro.]],'Nómina de personal'!$A:$K,11,0))</f>
        <v>Nomb. Definitivo</v>
      </c>
      <c r="D231" s="228" t="str">
        <f ca="1">IF(Distributivo_trabajo[[#This Row],[Nro.]]="","",VLOOKUP(Distributivo_trabajo[[#This Row],[Nro.]],'Nómina de personal'!$A:$L,12,0))</f>
        <v>Docente</v>
      </c>
      <c r="E231" s="228" t="str">
        <f ca="1">IF(Distributivo_trabajo[[#This Row],[Nro.]]="","",VLOOKUP(Distributivo_trabajo[[#This Row],[Nro.]],'Nómina de personal'!$A:$G,7,0))</f>
        <v>TRASPASO DE PARTIDA 2015 DOCENTE DE HISTORIA Y CIENCIAS SOCIALES</v>
      </c>
      <c r="F231" s="229" t="s">
        <v>429</v>
      </c>
      <c r="G231" s="229" t="s">
        <v>196</v>
      </c>
      <c r="H231" s="229"/>
      <c r="I231" s="230" t="s">
        <v>158</v>
      </c>
      <c r="J231" s="242"/>
      <c r="K231" s="242"/>
      <c r="L231" s="243"/>
      <c r="M231" s="243"/>
      <c r="N231" s="243"/>
      <c r="O231" s="243"/>
      <c r="P231" s="231"/>
      <c r="Q231" s="231"/>
      <c r="R231" s="231"/>
      <c r="S231" s="231"/>
      <c r="T231" s="231"/>
      <c r="U231" s="231"/>
      <c r="V231" s="231"/>
      <c r="W231" s="231"/>
      <c r="X231" s="231"/>
      <c r="Y231" s="231"/>
      <c r="Z231" s="231"/>
      <c r="AA231" s="231"/>
      <c r="AB231" s="231"/>
      <c r="AC231" s="231"/>
      <c r="AD231" s="231"/>
      <c r="AE231" s="231"/>
      <c r="AF231" s="231"/>
      <c r="AG231" s="231"/>
      <c r="AH231" s="231"/>
      <c r="AI231" s="231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  <c r="AT231" s="244"/>
      <c r="AU231" s="244">
        <v>4</v>
      </c>
      <c r="AV231" s="244"/>
      <c r="AW231" s="244"/>
      <c r="AX231" s="245"/>
      <c r="AY231" s="244"/>
      <c r="AZ231" s="244"/>
      <c r="BA231" s="244"/>
      <c r="BB231" s="244"/>
      <c r="BC231" s="244"/>
      <c r="BD231" s="244"/>
      <c r="BE231" s="244"/>
      <c r="BF231" s="244"/>
      <c r="BG231" s="244"/>
      <c r="BH231" s="244"/>
      <c r="BI231" s="246">
        <f>+SUM(Distributivo_trabajo[[#This Row],[Grupo 3 años A]:[Tercero de BT IEME A]])</f>
        <v>4</v>
      </c>
      <c r="BJ231" s="247"/>
      <c r="BK231" s="247"/>
      <c r="BL231" s="247"/>
      <c r="BM231" s="247"/>
      <c r="BN231" s="247"/>
      <c r="BO231" s="247"/>
      <c r="BP231" s="247"/>
      <c r="BQ231" s="247"/>
      <c r="BR231" s="247"/>
      <c r="BS231" s="247"/>
      <c r="BT231" s="247"/>
      <c r="BU231" s="247"/>
      <c r="BV231" s="248"/>
      <c r="BW231" s="248"/>
      <c r="BX231" s="248"/>
      <c r="BY231" s="248"/>
      <c r="BZ231" s="249">
        <f>+SUM(Distributivo_trabajo[[#This Row],[Grupo 3 años A2]:[BTP]])</f>
        <v>0</v>
      </c>
      <c r="CA231" s="244"/>
      <c r="CB231" s="244"/>
      <c r="CC231" s="244"/>
      <c r="CD231" s="244"/>
      <c r="CE231" s="244"/>
      <c r="CF231" s="244"/>
      <c r="CG231" s="246">
        <f>+SUM(Distributivo_trabajo[[#This Row],[8vo A]:[Tercero de BGU A3]])</f>
        <v>0</v>
      </c>
      <c r="CH231" s="244"/>
      <c r="CI231" s="244"/>
      <c r="CJ231" s="244"/>
      <c r="CK23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31" s="246"/>
      <c r="CM231" s="246">
        <f>+SUM(Distributivo_trabajo[[#This Row],[Directivo]:[Total Periodos acompañamiento]])</f>
        <v>4</v>
      </c>
      <c r="CN231" s="250"/>
    </row>
    <row r="232" spans="1:92" x14ac:dyDescent="0.3">
      <c r="A232" s="227">
        <v>50</v>
      </c>
      <c r="B232" s="228" t="str">
        <f ca="1">IF(Distributivo_trabajo[[#This Row],[Nro.]]="","",VLOOKUP(Distributivo_trabajo[[#This Row],[Nro.]],'Nómina de personal'!$A:$C,3,0))</f>
        <v xml:space="preserve">NANCY JANETH OÑA CALAPAQUI </v>
      </c>
      <c r="C232" s="228" t="str">
        <f ca="1">IF(Distributivo_trabajo[[#This Row],[Nro.]]="","",VLOOKUP(Distributivo_trabajo[[#This Row],[Nro.]],'Nómina de personal'!$A:$K,11,0))</f>
        <v>Nomb. Definitivo</v>
      </c>
      <c r="D232" s="228" t="str">
        <f ca="1">IF(Distributivo_trabajo[[#This Row],[Nro.]]="","",VLOOKUP(Distributivo_trabajo[[#This Row],[Nro.]],'Nómina de personal'!$A:$L,12,0))</f>
        <v>Docente</v>
      </c>
      <c r="E232" s="228" t="str">
        <f ca="1">IF(Distributivo_trabajo[[#This Row],[Nro.]]="","",VLOOKUP(Distributivo_trabajo[[#This Row],[Nro.]],'Nómina de personal'!$A:$G,7,0))</f>
        <v>TRASPASO DE PARTIDA 2015 DOCENTE DE HISTORIA Y CIENCIAS SOCIALES</v>
      </c>
      <c r="F232" s="229" t="s">
        <v>429</v>
      </c>
      <c r="G232" s="229" t="s">
        <v>196</v>
      </c>
      <c r="H232" s="229"/>
      <c r="I232" s="230" t="s">
        <v>158</v>
      </c>
      <c r="J232" s="242"/>
      <c r="K232" s="242"/>
      <c r="L232" s="243"/>
      <c r="M232" s="243"/>
      <c r="N232" s="243"/>
      <c r="O232" s="243"/>
      <c r="P232" s="231"/>
      <c r="Q232" s="231"/>
      <c r="R232" s="231"/>
      <c r="S232" s="231"/>
      <c r="T232" s="231"/>
      <c r="U232" s="231"/>
      <c r="V232" s="231"/>
      <c r="W232" s="231"/>
      <c r="X232" s="231"/>
      <c r="Y232" s="231"/>
      <c r="Z232" s="231"/>
      <c r="AA232" s="231"/>
      <c r="AB232" s="231"/>
      <c r="AC232" s="231"/>
      <c r="AD232" s="231"/>
      <c r="AE232" s="231"/>
      <c r="AF232" s="231"/>
      <c r="AG232" s="231"/>
      <c r="AH232" s="231"/>
      <c r="AI232" s="231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  <c r="AT232" s="244"/>
      <c r="AU232" s="244"/>
      <c r="AV232" s="244">
        <v>4</v>
      </c>
      <c r="AW232" s="244"/>
      <c r="AX232" s="245"/>
      <c r="AY232" s="244"/>
      <c r="AZ232" s="244"/>
      <c r="BA232" s="244"/>
      <c r="BB232" s="244"/>
      <c r="BC232" s="244"/>
      <c r="BD232" s="244"/>
      <c r="BE232" s="244"/>
      <c r="BF232" s="244"/>
      <c r="BG232" s="244"/>
      <c r="BH232" s="244"/>
      <c r="BI232" s="246">
        <f>+SUM(Distributivo_trabajo[[#This Row],[Grupo 3 años A]:[Tercero de BT IEME A]])</f>
        <v>4</v>
      </c>
      <c r="BJ232" s="247"/>
      <c r="BK232" s="247"/>
      <c r="BL232" s="247"/>
      <c r="BM232" s="247"/>
      <c r="BN232" s="247"/>
      <c r="BO232" s="247"/>
      <c r="BP232" s="247"/>
      <c r="BQ232" s="247"/>
      <c r="BR232" s="247"/>
      <c r="BS232" s="247"/>
      <c r="BT232" s="247"/>
      <c r="BU232" s="247"/>
      <c r="BV232" s="248"/>
      <c r="BW232" s="248"/>
      <c r="BX232" s="248"/>
      <c r="BY232" s="248"/>
      <c r="BZ232" s="249">
        <f>+SUM(Distributivo_trabajo[[#This Row],[Grupo 3 años A2]:[BTP]])</f>
        <v>0</v>
      </c>
      <c r="CA232" s="244"/>
      <c r="CB232" s="244"/>
      <c r="CC232" s="244"/>
      <c r="CD232" s="244"/>
      <c r="CE232" s="244"/>
      <c r="CF232" s="244"/>
      <c r="CG232" s="246">
        <f>+SUM(Distributivo_trabajo[[#This Row],[8vo A]:[Tercero de BGU A3]])</f>
        <v>0</v>
      </c>
      <c r="CH232" s="244"/>
      <c r="CI232" s="244"/>
      <c r="CJ232" s="244"/>
      <c r="CK23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32" s="246"/>
      <c r="CM232" s="246">
        <f>+SUM(Distributivo_trabajo[[#This Row],[Directivo]:[Total Periodos acompañamiento]])</f>
        <v>4</v>
      </c>
      <c r="CN232" s="250"/>
    </row>
    <row r="233" spans="1:92" x14ac:dyDescent="0.3">
      <c r="A233" s="227">
        <v>50</v>
      </c>
      <c r="B233" s="228" t="str">
        <f ca="1">IF(Distributivo_trabajo[[#This Row],[Nro.]]="","",VLOOKUP(Distributivo_trabajo[[#This Row],[Nro.]],'Nómina de personal'!$A:$C,3,0))</f>
        <v xml:space="preserve">NANCY JANETH OÑA CALAPAQUI </v>
      </c>
      <c r="C233" s="228" t="str">
        <f ca="1">IF(Distributivo_trabajo[[#This Row],[Nro.]]="","",VLOOKUP(Distributivo_trabajo[[#This Row],[Nro.]],'Nómina de personal'!$A:$K,11,0))</f>
        <v>Nomb. Definitivo</v>
      </c>
      <c r="D233" s="228" t="str">
        <f ca="1">IF(Distributivo_trabajo[[#This Row],[Nro.]]="","",VLOOKUP(Distributivo_trabajo[[#This Row],[Nro.]],'Nómina de personal'!$A:$L,12,0))</f>
        <v>Docente</v>
      </c>
      <c r="E233" s="228" t="str">
        <f ca="1">IF(Distributivo_trabajo[[#This Row],[Nro.]]="","",VLOOKUP(Distributivo_trabajo[[#This Row],[Nro.]],'Nómina de personal'!$A:$G,7,0))</f>
        <v>TRASPASO DE PARTIDA 2015 DOCENTE DE HISTORIA Y CIENCIAS SOCIALES</v>
      </c>
      <c r="F233" s="229" t="s">
        <v>429</v>
      </c>
      <c r="G233" s="229" t="s">
        <v>196</v>
      </c>
      <c r="H233" s="229"/>
      <c r="I233" s="230" t="s">
        <v>158</v>
      </c>
      <c r="J233" s="242"/>
      <c r="K233" s="242"/>
      <c r="L233" s="243"/>
      <c r="M233" s="243"/>
      <c r="N233" s="243"/>
      <c r="O233" s="243"/>
      <c r="P233" s="231"/>
      <c r="Q233" s="231"/>
      <c r="R233" s="231"/>
      <c r="S233" s="231"/>
      <c r="T233" s="231"/>
      <c r="U233" s="231"/>
      <c r="V233" s="231"/>
      <c r="W233" s="231"/>
      <c r="X233" s="231"/>
      <c r="Y233" s="231"/>
      <c r="Z233" s="231"/>
      <c r="AA233" s="231"/>
      <c r="AB233" s="231"/>
      <c r="AC233" s="231"/>
      <c r="AD233" s="231"/>
      <c r="AE233" s="231"/>
      <c r="AF233" s="231"/>
      <c r="AG233" s="231"/>
      <c r="AH233" s="231"/>
      <c r="AI233" s="231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  <c r="AT233" s="244"/>
      <c r="AU233" s="244"/>
      <c r="AV233" s="244"/>
      <c r="AW233" s="244">
        <v>4</v>
      </c>
      <c r="AX233" s="245"/>
      <c r="AY233" s="244"/>
      <c r="AZ233" s="244"/>
      <c r="BA233" s="244"/>
      <c r="BB233" s="244"/>
      <c r="BC233" s="244"/>
      <c r="BD233" s="244"/>
      <c r="BE233" s="244"/>
      <c r="BF233" s="244"/>
      <c r="BG233" s="244"/>
      <c r="BH233" s="244"/>
      <c r="BI233" s="246">
        <f>+SUM(Distributivo_trabajo[[#This Row],[Grupo 3 años A]:[Tercero de BT IEME A]])</f>
        <v>4</v>
      </c>
      <c r="BJ233" s="247"/>
      <c r="BK233" s="247"/>
      <c r="BL233" s="247"/>
      <c r="BM233" s="247"/>
      <c r="BN233" s="247"/>
      <c r="BO233" s="247"/>
      <c r="BP233" s="247"/>
      <c r="BQ233" s="247"/>
      <c r="BR233" s="247"/>
      <c r="BS233" s="247"/>
      <c r="BT233" s="247"/>
      <c r="BU233" s="247"/>
      <c r="BV233" s="248"/>
      <c r="BW233" s="248"/>
      <c r="BX233" s="248"/>
      <c r="BY233" s="248"/>
      <c r="BZ233" s="249">
        <f>+SUM(Distributivo_trabajo[[#This Row],[Grupo 3 años A2]:[BTP]])</f>
        <v>0</v>
      </c>
      <c r="CA233" s="244"/>
      <c r="CB233" s="244"/>
      <c r="CC233" s="244"/>
      <c r="CD233" s="244"/>
      <c r="CE233" s="244"/>
      <c r="CF233" s="244"/>
      <c r="CG233" s="246">
        <f>+SUM(Distributivo_trabajo[[#This Row],[8vo A]:[Tercero de BGU A3]])</f>
        <v>0</v>
      </c>
      <c r="CH233" s="244"/>
      <c r="CI233" s="244"/>
      <c r="CJ233" s="244"/>
      <c r="CK23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33" s="246"/>
      <c r="CM233" s="246">
        <f>+SUM(Distributivo_trabajo[[#This Row],[Directivo]:[Total Periodos acompañamiento]])</f>
        <v>4</v>
      </c>
      <c r="CN233" s="250"/>
    </row>
    <row r="234" spans="1:92" x14ac:dyDescent="0.3">
      <c r="A234" s="227">
        <v>50</v>
      </c>
      <c r="B234" s="228" t="str">
        <f ca="1">IF(Distributivo_trabajo[[#This Row],[Nro.]]="","",VLOOKUP(Distributivo_trabajo[[#This Row],[Nro.]],'Nómina de personal'!$A:$C,3,0))</f>
        <v xml:space="preserve">NANCY JANETH OÑA CALAPAQUI </v>
      </c>
      <c r="C234" s="228" t="str">
        <f ca="1">IF(Distributivo_trabajo[[#This Row],[Nro.]]="","",VLOOKUP(Distributivo_trabajo[[#This Row],[Nro.]],'Nómina de personal'!$A:$K,11,0))</f>
        <v>Nomb. Definitivo</v>
      </c>
      <c r="D234" s="228" t="str">
        <f ca="1">IF(Distributivo_trabajo[[#This Row],[Nro.]]="","",VLOOKUP(Distributivo_trabajo[[#This Row],[Nro.]],'Nómina de personal'!$A:$L,12,0))</f>
        <v>Docente</v>
      </c>
      <c r="E234" s="228" t="str">
        <f ca="1">IF(Distributivo_trabajo[[#This Row],[Nro.]]="","",VLOOKUP(Distributivo_trabajo[[#This Row],[Nro.]],'Nómina de personal'!$A:$G,7,0))</f>
        <v>TRASPASO DE PARTIDA 2015 DOCENTE DE HISTORIA Y CIENCIAS SOCIALES</v>
      </c>
      <c r="F234" s="229" t="s">
        <v>429</v>
      </c>
      <c r="G234" s="229" t="s">
        <v>196</v>
      </c>
      <c r="H234" s="229"/>
      <c r="I234" s="230" t="s">
        <v>158</v>
      </c>
      <c r="J234" s="242"/>
      <c r="K234" s="242"/>
      <c r="L234" s="243"/>
      <c r="M234" s="243"/>
      <c r="N234" s="243"/>
      <c r="O234" s="243"/>
      <c r="P234" s="231"/>
      <c r="Q234" s="231"/>
      <c r="R234" s="231"/>
      <c r="S234" s="231"/>
      <c r="T234" s="231"/>
      <c r="U234" s="231"/>
      <c r="V234" s="231"/>
      <c r="W234" s="231"/>
      <c r="X234" s="231"/>
      <c r="Y234" s="231"/>
      <c r="Z234" s="231"/>
      <c r="AA234" s="231"/>
      <c r="AB234" s="231"/>
      <c r="AC234" s="231"/>
      <c r="AD234" s="231"/>
      <c r="AE234" s="231"/>
      <c r="AF234" s="231"/>
      <c r="AG234" s="231"/>
      <c r="AH234" s="231"/>
      <c r="AI234" s="231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  <c r="AT234" s="244"/>
      <c r="AU234" s="244"/>
      <c r="AV234" s="244"/>
      <c r="AW234" s="244"/>
      <c r="AX234" s="245">
        <v>4</v>
      </c>
      <c r="AY234" s="244"/>
      <c r="AZ234" s="244"/>
      <c r="BA234" s="244"/>
      <c r="BB234" s="244"/>
      <c r="BC234" s="244"/>
      <c r="BD234" s="244"/>
      <c r="BE234" s="244"/>
      <c r="BF234" s="244"/>
      <c r="BG234" s="244"/>
      <c r="BH234" s="244"/>
      <c r="BI234" s="246">
        <f>+SUM(Distributivo_trabajo[[#This Row],[Grupo 3 años A]:[Tercero de BT IEME A]])</f>
        <v>4</v>
      </c>
      <c r="BJ234" s="247"/>
      <c r="BK234" s="247"/>
      <c r="BL234" s="247"/>
      <c r="BM234" s="247"/>
      <c r="BN234" s="247"/>
      <c r="BO234" s="247"/>
      <c r="BP234" s="247"/>
      <c r="BQ234" s="247"/>
      <c r="BR234" s="247"/>
      <c r="BS234" s="247"/>
      <c r="BT234" s="247"/>
      <c r="BU234" s="247"/>
      <c r="BV234" s="248"/>
      <c r="BW234" s="248"/>
      <c r="BX234" s="248"/>
      <c r="BY234" s="248"/>
      <c r="BZ234" s="249">
        <f>+SUM(Distributivo_trabajo[[#This Row],[Grupo 3 años A2]:[BTP]])</f>
        <v>0</v>
      </c>
      <c r="CA234" s="244"/>
      <c r="CB234" s="244"/>
      <c r="CC234" s="244"/>
      <c r="CD234" s="244"/>
      <c r="CE234" s="244"/>
      <c r="CF234" s="244"/>
      <c r="CG234" s="246">
        <f>+SUM(Distributivo_trabajo[[#This Row],[8vo A]:[Tercero de BGU A3]])</f>
        <v>0</v>
      </c>
      <c r="CH234" s="244"/>
      <c r="CI234" s="244"/>
      <c r="CJ234" s="244"/>
      <c r="CK23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34" s="246"/>
      <c r="CM234" s="246">
        <f>+SUM(Distributivo_trabajo[[#This Row],[Directivo]:[Total Periodos acompañamiento]])</f>
        <v>4</v>
      </c>
      <c r="CN234" s="250"/>
    </row>
    <row r="235" spans="1:92" x14ac:dyDescent="0.3">
      <c r="A235" s="227">
        <v>50</v>
      </c>
      <c r="B235" s="228" t="str">
        <f ca="1">IF(Distributivo_trabajo[[#This Row],[Nro.]]="","",VLOOKUP(Distributivo_trabajo[[#This Row],[Nro.]],'Nómina de personal'!$A:$C,3,0))</f>
        <v xml:space="preserve">NANCY JANETH OÑA CALAPAQUI </v>
      </c>
      <c r="C235" s="228" t="str">
        <f ca="1">IF(Distributivo_trabajo[[#This Row],[Nro.]]="","",VLOOKUP(Distributivo_trabajo[[#This Row],[Nro.]],'Nómina de personal'!$A:$K,11,0))</f>
        <v>Nomb. Definitivo</v>
      </c>
      <c r="D235" s="228" t="str">
        <f ca="1">IF(Distributivo_trabajo[[#This Row],[Nro.]]="","",VLOOKUP(Distributivo_trabajo[[#This Row],[Nro.]],'Nómina de personal'!$A:$L,12,0))</f>
        <v>Docente</v>
      </c>
      <c r="E235" s="228" t="str">
        <f ca="1">IF(Distributivo_trabajo[[#This Row],[Nro.]]="","",VLOOKUP(Distributivo_trabajo[[#This Row],[Nro.]],'Nómina de personal'!$A:$G,7,0))</f>
        <v>TRASPASO DE PARTIDA 2015 DOCENTE DE HISTORIA Y CIENCIAS SOCIALES</v>
      </c>
      <c r="F235" s="229" t="s">
        <v>429</v>
      </c>
      <c r="G235" s="229" t="s">
        <v>196</v>
      </c>
      <c r="H235" s="229"/>
      <c r="I235" s="230" t="s">
        <v>846</v>
      </c>
      <c r="J235" s="230"/>
      <c r="K235" s="230"/>
      <c r="L235" s="231"/>
      <c r="M235" s="231"/>
      <c r="N235" s="231"/>
      <c r="O235" s="231"/>
      <c r="P235" s="231"/>
      <c r="Q235" s="231"/>
      <c r="R235" s="231"/>
      <c r="S235" s="231"/>
      <c r="T235" s="231"/>
      <c r="U235" s="231"/>
      <c r="V235" s="231"/>
      <c r="W235" s="231"/>
      <c r="X235" s="231"/>
      <c r="Y235" s="231"/>
      <c r="Z235" s="231"/>
      <c r="AA235" s="231"/>
      <c r="AB235" s="231"/>
      <c r="AC235" s="231"/>
      <c r="AD235" s="231"/>
      <c r="AE235" s="231"/>
      <c r="AF235" s="231"/>
      <c r="AG235" s="231"/>
      <c r="AH235" s="231"/>
      <c r="AI235" s="231"/>
      <c r="AJ235" s="231"/>
      <c r="AK235" s="231"/>
      <c r="AL235" s="231"/>
      <c r="AM235" s="231"/>
      <c r="AN235" s="231"/>
      <c r="AO235" s="231"/>
      <c r="AP235" s="231"/>
      <c r="AQ235" s="231"/>
      <c r="AR235" s="231"/>
      <c r="AS235" s="231"/>
      <c r="AT235" s="232"/>
      <c r="AU235" s="232">
        <v>1</v>
      </c>
      <c r="AV235" s="232"/>
      <c r="AW235" s="232"/>
      <c r="AX235" s="233"/>
      <c r="AY235" s="232"/>
      <c r="AZ235" s="232"/>
      <c r="BA235" s="232"/>
      <c r="BB235" s="232"/>
      <c r="BC235" s="232"/>
      <c r="BD235" s="232"/>
      <c r="BE235" s="232"/>
      <c r="BF235" s="232"/>
      <c r="BG235" s="232"/>
      <c r="BH235" s="232"/>
      <c r="BI235" s="234">
        <f>+SUM(Distributivo_trabajo[[#This Row],[Grupo 3 años A]:[Tercero de BT IEME A]])</f>
        <v>1</v>
      </c>
      <c r="BJ235" s="235"/>
      <c r="BK235" s="235"/>
      <c r="BL235" s="235"/>
      <c r="BM235" s="235"/>
      <c r="BN235" s="235"/>
      <c r="BO235" s="235"/>
      <c r="BP235" s="235"/>
      <c r="BQ235" s="235"/>
      <c r="BR235" s="235"/>
      <c r="BS235" s="235"/>
      <c r="BT235" s="235"/>
      <c r="BU235" s="235"/>
      <c r="BV235" s="236"/>
      <c r="BW235" s="236"/>
      <c r="BX235" s="236"/>
      <c r="BY235" s="236"/>
      <c r="BZ235" s="237">
        <f>+SUM(Distributivo_trabajo[[#This Row],[Grupo 3 años A2]:[BTP]])</f>
        <v>0</v>
      </c>
      <c r="CA235" s="232"/>
      <c r="CB235" s="232"/>
      <c r="CC235" s="232"/>
      <c r="CD235" s="232"/>
      <c r="CE235" s="232"/>
      <c r="CF235" s="232"/>
      <c r="CG235" s="234">
        <f>+SUM(Distributivo_trabajo[[#This Row],[8vo A]:[Tercero de BGU A3]])</f>
        <v>0</v>
      </c>
      <c r="CH235" s="232"/>
      <c r="CI235" s="232"/>
      <c r="CJ235" s="232"/>
      <c r="CK23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35" s="234"/>
      <c r="CM235" s="234">
        <f>+SUM(Distributivo_trabajo[[#This Row],[Directivo]:[Total Periodos acompañamiento]])</f>
        <v>1</v>
      </c>
      <c r="CN235" s="238"/>
    </row>
    <row r="236" spans="1:92" x14ac:dyDescent="0.3">
      <c r="A236" s="227">
        <v>50</v>
      </c>
      <c r="B236" s="228" t="str">
        <f ca="1">IF(Distributivo_trabajo[[#This Row],[Nro.]]="","",VLOOKUP(Distributivo_trabajo[[#This Row],[Nro.]],'Nómina de personal'!$A:$C,3,0))</f>
        <v xml:space="preserve">NANCY JANETH OÑA CALAPAQUI </v>
      </c>
      <c r="C236" s="228" t="str">
        <f ca="1">IF(Distributivo_trabajo[[#This Row],[Nro.]]="","",VLOOKUP(Distributivo_trabajo[[#This Row],[Nro.]],'Nómina de personal'!$A:$K,11,0))</f>
        <v>Nomb. Definitivo</v>
      </c>
      <c r="D236" s="228" t="str">
        <f ca="1">IF(Distributivo_trabajo[[#This Row],[Nro.]]="","",VLOOKUP(Distributivo_trabajo[[#This Row],[Nro.]],'Nómina de personal'!$A:$L,12,0))</f>
        <v>Docente</v>
      </c>
      <c r="E236" s="228" t="str">
        <f ca="1">IF(Distributivo_trabajo[[#This Row],[Nro.]]="","",VLOOKUP(Distributivo_trabajo[[#This Row],[Nro.]],'Nómina de personal'!$A:$G,7,0))</f>
        <v>TRASPASO DE PARTIDA 2015 DOCENTE DE HISTORIA Y CIENCIAS SOCIALES</v>
      </c>
      <c r="F236" s="229" t="s">
        <v>429</v>
      </c>
      <c r="G236" s="229" t="s">
        <v>196</v>
      </c>
      <c r="H236" s="229"/>
      <c r="I236" s="230" t="s">
        <v>844</v>
      </c>
      <c r="J236" s="230"/>
      <c r="K236" s="230"/>
      <c r="L236" s="231"/>
      <c r="M236" s="231"/>
      <c r="N236" s="231"/>
      <c r="O236" s="231"/>
      <c r="P236" s="231"/>
      <c r="Q236" s="231"/>
      <c r="R236" s="231"/>
      <c r="S236" s="231"/>
      <c r="T236" s="231"/>
      <c r="U236" s="231"/>
      <c r="V236" s="231"/>
      <c r="W236" s="231"/>
      <c r="X236" s="231"/>
      <c r="Y236" s="231"/>
      <c r="Z236" s="231"/>
      <c r="AA236" s="231"/>
      <c r="AB236" s="231"/>
      <c r="AC236" s="231"/>
      <c r="AD236" s="231"/>
      <c r="AE236" s="231"/>
      <c r="AF236" s="231"/>
      <c r="AG236" s="231"/>
      <c r="AH236" s="231"/>
      <c r="AI236" s="231"/>
      <c r="AJ236" s="231"/>
      <c r="AK236" s="231"/>
      <c r="AL236" s="231"/>
      <c r="AM236" s="231"/>
      <c r="AN236" s="231"/>
      <c r="AO236" s="231"/>
      <c r="AP236" s="231"/>
      <c r="AQ236" s="231"/>
      <c r="AR236" s="231"/>
      <c r="AS236" s="231"/>
      <c r="AT236" s="232"/>
      <c r="AU236" s="232">
        <v>1</v>
      </c>
      <c r="AV236" s="232"/>
      <c r="AW236" s="232"/>
      <c r="AX236" s="233"/>
      <c r="AY236" s="232"/>
      <c r="AZ236" s="232"/>
      <c r="BA236" s="232"/>
      <c r="BB236" s="232"/>
      <c r="BC236" s="232"/>
      <c r="BD236" s="232"/>
      <c r="BE236" s="232"/>
      <c r="BF236" s="232"/>
      <c r="BG236" s="232"/>
      <c r="BH236" s="232"/>
      <c r="BI236" s="234">
        <f>+SUM(Distributivo_trabajo[[#This Row],[Grupo 3 años A]:[Tercero de BT IEME A]])</f>
        <v>1</v>
      </c>
      <c r="BJ236" s="235"/>
      <c r="BK236" s="235"/>
      <c r="BL236" s="235"/>
      <c r="BM236" s="235"/>
      <c r="BN236" s="235"/>
      <c r="BO236" s="235"/>
      <c r="BP236" s="235"/>
      <c r="BQ236" s="235"/>
      <c r="BR236" s="235"/>
      <c r="BS236" s="235"/>
      <c r="BT236" s="235"/>
      <c r="BU236" s="235"/>
      <c r="BV236" s="236"/>
      <c r="BW236" s="236"/>
      <c r="BX236" s="236"/>
      <c r="BY236" s="236"/>
      <c r="BZ236" s="237">
        <f>+SUM(Distributivo_trabajo[[#This Row],[Grupo 3 años A2]:[BTP]])</f>
        <v>0</v>
      </c>
      <c r="CA236" s="232"/>
      <c r="CB236" s="232"/>
      <c r="CC236" s="232"/>
      <c r="CD236" s="232"/>
      <c r="CE236" s="232"/>
      <c r="CF236" s="232"/>
      <c r="CG236" s="234">
        <f>+SUM(Distributivo_trabajo[[#This Row],[8vo A]:[Tercero de BGU A3]])</f>
        <v>0</v>
      </c>
      <c r="CH236" s="232"/>
      <c r="CI236" s="232"/>
      <c r="CJ236" s="232"/>
      <c r="CK23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36" s="234"/>
      <c r="CM236" s="234">
        <f>+SUM(Distributivo_trabajo[[#This Row],[Directivo]:[Total Periodos acompañamiento]])</f>
        <v>1</v>
      </c>
      <c r="CN236" s="238"/>
    </row>
    <row r="237" spans="1:92" x14ac:dyDescent="0.3">
      <c r="A237" s="239">
        <v>50</v>
      </c>
      <c r="B237" s="240" t="str">
        <f ca="1">IF(Distributivo_trabajo[[#This Row],[Nro.]]="","",VLOOKUP(Distributivo_trabajo[[#This Row],[Nro.]],'Nómina de personal'!$A:$C,3,0))</f>
        <v xml:space="preserve">NANCY JANETH OÑA CALAPAQUI </v>
      </c>
      <c r="C237" s="240" t="str">
        <f ca="1">IF(Distributivo_trabajo[[#This Row],[Nro.]]="","",VLOOKUP(Distributivo_trabajo[[#This Row],[Nro.]],'Nómina de personal'!$A:$K,11,0))</f>
        <v>Nomb. Definitivo</v>
      </c>
      <c r="D237" s="240" t="str">
        <f ca="1">IF(Distributivo_trabajo[[#This Row],[Nro.]]="","",VLOOKUP(Distributivo_trabajo[[#This Row],[Nro.]],'Nómina de personal'!$A:$L,12,0))</f>
        <v>Docente</v>
      </c>
      <c r="E237" s="240" t="str">
        <f ca="1">IF(Distributivo_trabajo[[#This Row],[Nro.]]="","",VLOOKUP(Distributivo_trabajo[[#This Row],[Nro.]],'Nómina de personal'!$A:$G,7,0))</f>
        <v>TRASPASO DE PARTIDA 2015 DOCENTE DE HISTORIA Y CIENCIAS SOCIALES</v>
      </c>
      <c r="F237" s="229" t="s">
        <v>342</v>
      </c>
      <c r="G237" s="229" t="s">
        <v>196</v>
      </c>
      <c r="H237" s="229"/>
      <c r="I237" s="230" t="s">
        <v>147</v>
      </c>
      <c r="J237" s="242"/>
      <c r="K237" s="242"/>
      <c r="L237" s="243"/>
      <c r="M237" s="243"/>
      <c r="N237" s="243"/>
      <c r="O237" s="243"/>
      <c r="P237" s="231"/>
      <c r="Q237" s="231"/>
      <c r="R237" s="231"/>
      <c r="S237" s="231"/>
      <c r="T237" s="231"/>
      <c r="U237" s="231"/>
      <c r="V237" s="231"/>
      <c r="W237" s="231"/>
      <c r="X237" s="231"/>
      <c r="Y237" s="231"/>
      <c r="Z237" s="231"/>
      <c r="AA237" s="231"/>
      <c r="AB237" s="231"/>
      <c r="AC237" s="231"/>
      <c r="AD237" s="231"/>
      <c r="AE237" s="231"/>
      <c r="AF237" s="231"/>
      <c r="AG237" s="231"/>
      <c r="AH237" s="231"/>
      <c r="AI237" s="231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  <c r="AT237" s="244">
        <v>2</v>
      </c>
      <c r="AU237" s="244"/>
      <c r="AV237" s="244"/>
      <c r="AW237" s="244"/>
      <c r="AX237" s="245"/>
      <c r="AY237" s="244"/>
      <c r="AZ237" s="244"/>
      <c r="BA237" s="244"/>
      <c r="BB237" s="244"/>
      <c r="BC237" s="244"/>
      <c r="BD237" s="244"/>
      <c r="BE237" s="244"/>
      <c r="BF237" s="244"/>
      <c r="BG237" s="244"/>
      <c r="BH237" s="244"/>
      <c r="BI237" s="246">
        <f>+SUM(Distributivo_trabajo[[#This Row],[Grupo 3 años A]:[Tercero de BT IEME A]])</f>
        <v>2</v>
      </c>
      <c r="BJ237" s="247"/>
      <c r="BK237" s="247"/>
      <c r="BL237" s="247"/>
      <c r="BM237" s="247"/>
      <c r="BN237" s="247"/>
      <c r="BO237" s="247"/>
      <c r="BP237" s="247"/>
      <c r="BQ237" s="247"/>
      <c r="BR237" s="247"/>
      <c r="BS237" s="247"/>
      <c r="BT237" s="247"/>
      <c r="BU237" s="247"/>
      <c r="BV237" s="248"/>
      <c r="BW237" s="248"/>
      <c r="BX237" s="248"/>
      <c r="BY237" s="248"/>
      <c r="BZ237" s="249">
        <f>+SUM(Distributivo_trabajo[[#This Row],[Grupo 3 años A2]:[BTP]])</f>
        <v>0</v>
      </c>
      <c r="CA237" s="244"/>
      <c r="CB237" s="244"/>
      <c r="CC237" s="244"/>
      <c r="CD237" s="244"/>
      <c r="CE237" s="244"/>
      <c r="CF237" s="244"/>
      <c r="CG237" s="246">
        <f>+SUM(Distributivo_trabajo[[#This Row],[8vo A]:[Tercero de BGU A3]])</f>
        <v>0</v>
      </c>
      <c r="CH237" s="244"/>
      <c r="CI237" s="244"/>
      <c r="CJ237" s="244"/>
      <c r="CK23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37" s="246"/>
      <c r="CM237" s="246">
        <f>+SUM(Distributivo_trabajo[[#This Row],[Directivo]:[Total Periodos acompañamiento]])</f>
        <v>2</v>
      </c>
      <c r="CN237" s="250"/>
    </row>
    <row r="238" spans="1:92" x14ac:dyDescent="0.3">
      <c r="A238" s="227">
        <v>50</v>
      </c>
      <c r="B238" s="228" t="str">
        <f ca="1">IF(Distributivo_trabajo[[#This Row],[Nro.]]="","",VLOOKUP(Distributivo_trabajo[[#This Row],[Nro.]],'Nómina de personal'!$A:$C,3,0))</f>
        <v xml:space="preserve">NANCY JANETH OÑA CALAPAQUI </v>
      </c>
      <c r="C238" s="228" t="str">
        <f ca="1">IF(Distributivo_trabajo[[#This Row],[Nro.]]="","",VLOOKUP(Distributivo_trabajo[[#This Row],[Nro.]],'Nómina de personal'!$A:$K,11,0))</f>
        <v>Nomb. Definitivo</v>
      </c>
      <c r="D238" s="228" t="str">
        <f ca="1">IF(Distributivo_trabajo[[#This Row],[Nro.]]="","",VLOOKUP(Distributivo_trabajo[[#This Row],[Nro.]],'Nómina de personal'!$A:$L,12,0))</f>
        <v>Docente</v>
      </c>
      <c r="E238" s="228" t="str">
        <f ca="1">IF(Distributivo_trabajo[[#This Row],[Nro.]]="","",VLOOKUP(Distributivo_trabajo[[#This Row],[Nro.]],'Nómina de personal'!$A:$G,7,0))</f>
        <v>TRASPASO DE PARTIDA 2015 DOCENTE DE HISTORIA Y CIENCIAS SOCIALES</v>
      </c>
      <c r="F238" s="229" t="s">
        <v>449</v>
      </c>
      <c r="G238" s="229" t="s">
        <v>456</v>
      </c>
      <c r="H238" s="229" t="s">
        <v>215</v>
      </c>
      <c r="I238" s="230" t="s">
        <v>166</v>
      </c>
      <c r="J238" s="230"/>
      <c r="K238" s="230"/>
      <c r="L238" s="231"/>
      <c r="M238" s="231"/>
      <c r="N238" s="231"/>
      <c r="O238" s="231"/>
      <c r="P238" s="231"/>
      <c r="Q238" s="231"/>
      <c r="R238" s="231"/>
      <c r="S238" s="231"/>
      <c r="T238" s="231"/>
      <c r="U238" s="231"/>
      <c r="V238" s="231"/>
      <c r="W238" s="231"/>
      <c r="X238" s="231"/>
      <c r="Y238" s="231"/>
      <c r="Z238" s="231"/>
      <c r="AA238" s="231"/>
      <c r="AB238" s="231"/>
      <c r="AC238" s="231"/>
      <c r="AD238" s="231"/>
      <c r="AE238" s="231"/>
      <c r="AF238" s="231"/>
      <c r="AG238" s="231"/>
      <c r="AH238" s="231"/>
      <c r="AI238" s="231"/>
      <c r="AJ238" s="231"/>
      <c r="AK238" s="231"/>
      <c r="AL238" s="231"/>
      <c r="AM238" s="231"/>
      <c r="AN238" s="231"/>
      <c r="AO238" s="231"/>
      <c r="AP238" s="231"/>
      <c r="AQ238" s="231"/>
      <c r="AR238" s="231"/>
      <c r="AS238" s="231"/>
      <c r="AT238" s="232"/>
      <c r="AU238" s="232"/>
      <c r="AV238" s="232"/>
      <c r="AW238" s="232"/>
      <c r="AX238" s="233"/>
      <c r="AY238" s="232"/>
      <c r="AZ238" s="232"/>
      <c r="BA238" s="232"/>
      <c r="BB238" s="232"/>
      <c r="BC238" s="232"/>
      <c r="BD238" s="232"/>
      <c r="BE238" s="232">
        <v>2</v>
      </c>
      <c r="BF238" s="232"/>
      <c r="BG238" s="232"/>
      <c r="BH238" s="232"/>
      <c r="BI238" s="234">
        <f>+SUM(Distributivo_trabajo[[#This Row],[Grupo 3 años A]:[Tercero de BT IEME A]])</f>
        <v>2</v>
      </c>
      <c r="BJ238" s="235"/>
      <c r="BK238" s="235"/>
      <c r="BL238" s="235"/>
      <c r="BM238" s="235"/>
      <c r="BN238" s="235"/>
      <c r="BO238" s="235"/>
      <c r="BP238" s="235"/>
      <c r="BQ238" s="235"/>
      <c r="BR238" s="235"/>
      <c r="BS238" s="235"/>
      <c r="BT238" s="235"/>
      <c r="BU238" s="235"/>
      <c r="BV238" s="236"/>
      <c r="BW238" s="236"/>
      <c r="BX238" s="236"/>
      <c r="BY238" s="236"/>
      <c r="BZ238" s="237">
        <f>+SUM(Distributivo_trabajo[[#This Row],[Grupo 3 años A2]:[BTP]])</f>
        <v>0</v>
      </c>
      <c r="CA238" s="232"/>
      <c r="CB238" s="232"/>
      <c r="CC238" s="232"/>
      <c r="CD238" s="232"/>
      <c r="CE238" s="232"/>
      <c r="CF238" s="232"/>
      <c r="CG238" s="234">
        <f>+SUM(Distributivo_trabajo[[#This Row],[8vo A]:[Tercero de BGU A3]])</f>
        <v>0</v>
      </c>
      <c r="CH238" s="232"/>
      <c r="CI238" s="232"/>
      <c r="CJ238" s="232"/>
      <c r="CK23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38" s="234"/>
      <c r="CM238" s="234">
        <f>+SUM(Distributivo_trabajo[[#This Row],[Directivo]:[Total Periodos acompañamiento]])</f>
        <v>2</v>
      </c>
      <c r="CN238" s="238"/>
    </row>
    <row r="239" spans="1:92" x14ac:dyDescent="0.3">
      <c r="A239" s="227">
        <v>7</v>
      </c>
      <c r="B239" s="228" t="str">
        <f ca="1">IF(Distributivo_trabajo[[#This Row],[Nro.]]="","",VLOOKUP(Distributivo_trabajo[[#This Row],[Nro.]],'Nómina de personal'!$A:$C,3,0))</f>
        <v xml:space="preserve">CONSOLACIÓN PETRONILA YUPANGUI GUILCAZO </v>
      </c>
      <c r="C239" s="228" t="str">
        <f ca="1">IF(Distributivo_trabajo[[#This Row],[Nro.]]="","",VLOOKUP(Distributivo_trabajo[[#This Row],[Nro.]],'Nómina de personal'!$A:$K,11,0))</f>
        <v>Nomb. Definitivo</v>
      </c>
      <c r="D239" s="228" t="str">
        <f ca="1">IF(Distributivo_trabajo[[#This Row],[Nro.]]="","",VLOOKUP(Distributivo_trabajo[[#This Row],[Nro.]],'Nómina de personal'!$A:$L,12,0))</f>
        <v>Docente</v>
      </c>
      <c r="E239" s="228" t="str">
        <f ca="1">IF(Distributivo_trabajo[[#This Row],[Nro.]]="","",VLOOKUP(Distributivo_trabajo[[#This Row],[Nro.]],'Nómina de personal'!$A:$G,7,0))</f>
        <v>HISTORIA Y CIENCIAS SOCIALES BACHILLERATO</v>
      </c>
      <c r="F239" s="229" t="s">
        <v>449</v>
      </c>
      <c r="G239" s="229" t="s">
        <v>198</v>
      </c>
      <c r="H239" s="229"/>
      <c r="I239" s="230" t="s">
        <v>166</v>
      </c>
      <c r="J239" s="230"/>
      <c r="K239" s="230"/>
      <c r="L239" s="231"/>
      <c r="M239" s="231"/>
      <c r="N239" s="231"/>
      <c r="O239" s="231"/>
      <c r="P239" s="231"/>
      <c r="Q239" s="231"/>
      <c r="R239" s="231"/>
      <c r="S239" s="231"/>
      <c r="T239" s="231"/>
      <c r="U239" s="231"/>
      <c r="V239" s="231"/>
      <c r="W239" s="231"/>
      <c r="X239" s="231"/>
      <c r="Y239" s="231"/>
      <c r="Z239" s="231"/>
      <c r="AA239" s="231"/>
      <c r="AB239" s="231"/>
      <c r="AC239" s="231"/>
      <c r="AD239" s="231"/>
      <c r="AE239" s="231"/>
      <c r="AF239" s="231"/>
      <c r="AG239" s="231"/>
      <c r="AH239" s="231"/>
      <c r="AI239" s="231"/>
      <c r="AJ239" s="231"/>
      <c r="AK239" s="231"/>
      <c r="AL239" s="231"/>
      <c r="AM239" s="231"/>
      <c r="AN239" s="231"/>
      <c r="AO239" s="231"/>
      <c r="AP239" s="231"/>
      <c r="AQ239" s="231"/>
      <c r="AR239" s="231"/>
      <c r="AS239" s="231"/>
      <c r="AT239" s="232"/>
      <c r="AU239" s="232"/>
      <c r="AV239" s="232"/>
      <c r="AW239" s="232"/>
      <c r="AX239" s="233"/>
      <c r="AY239" s="232">
        <v>2</v>
      </c>
      <c r="AZ239" s="232"/>
      <c r="BA239" s="232"/>
      <c r="BB239" s="232"/>
      <c r="BC239" s="232"/>
      <c r="BD239" s="232"/>
      <c r="BE239" s="232"/>
      <c r="BF239" s="232"/>
      <c r="BG239" s="232"/>
      <c r="BH239" s="232"/>
      <c r="BI239" s="234">
        <f>+SUM(Distributivo_trabajo[[#This Row],[Grupo 3 años A]:[Tercero de BT IEME A]])</f>
        <v>2</v>
      </c>
      <c r="BJ239" s="235"/>
      <c r="BK239" s="235"/>
      <c r="BL239" s="235"/>
      <c r="BM239" s="235"/>
      <c r="BN239" s="235"/>
      <c r="BO239" s="235"/>
      <c r="BP239" s="235"/>
      <c r="BQ239" s="235"/>
      <c r="BR239" s="235"/>
      <c r="BS239" s="235"/>
      <c r="BT239" s="235"/>
      <c r="BU239" s="235"/>
      <c r="BV239" s="236"/>
      <c r="BW239" s="236"/>
      <c r="BX239" s="236"/>
      <c r="BY239" s="236"/>
      <c r="BZ239" s="237">
        <f>+SUM(Distributivo_trabajo[[#This Row],[Grupo 3 años A2]:[BTP]])</f>
        <v>0</v>
      </c>
      <c r="CA239" s="232"/>
      <c r="CB239" s="232"/>
      <c r="CC239" s="232"/>
      <c r="CD239" s="232"/>
      <c r="CE239" s="232"/>
      <c r="CF239" s="232"/>
      <c r="CG239" s="234">
        <f>+SUM(Distributivo_trabajo[[#This Row],[8vo A]:[Tercero de BGU A3]])</f>
        <v>0</v>
      </c>
      <c r="CH239" s="232"/>
      <c r="CI239" s="232"/>
      <c r="CJ239" s="232"/>
      <c r="CK23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39" s="234">
        <v>5</v>
      </c>
      <c r="CM239" s="234">
        <f>+SUM(Distributivo_trabajo[[#This Row],[Directivo]:[Total Periodos acompañamiento]])</f>
        <v>7</v>
      </c>
      <c r="CN239" s="238"/>
    </row>
    <row r="240" spans="1:92" x14ac:dyDescent="0.3">
      <c r="A240" s="227">
        <v>7</v>
      </c>
      <c r="B240" s="228" t="str">
        <f ca="1">IF(Distributivo_trabajo[[#This Row],[Nro.]]="","",VLOOKUP(Distributivo_trabajo[[#This Row],[Nro.]],'Nómina de personal'!$A:$C,3,0))</f>
        <v xml:space="preserve">CONSOLACIÓN PETRONILA YUPANGUI GUILCAZO </v>
      </c>
      <c r="C240" s="228" t="str">
        <f ca="1">IF(Distributivo_trabajo[[#This Row],[Nro.]]="","",VLOOKUP(Distributivo_trabajo[[#This Row],[Nro.]],'Nómina de personal'!$A:$K,11,0))</f>
        <v>Nomb. Definitivo</v>
      </c>
      <c r="D240" s="228" t="str">
        <f ca="1">IF(Distributivo_trabajo[[#This Row],[Nro.]]="","",VLOOKUP(Distributivo_trabajo[[#This Row],[Nro.]],'Nómina de personal'!$A:$L,12,0))</f>
        <v>Docente</v>
      </c>
      <c r="E240" s="228" t="str">
        <f ca="1">IF(Distributivo_trabajo[[#This Row],[Nro.]]="","",VLOOKUP(Distributivo_trabajo[[#This Row],[Nro.]],'Nómina de personal'!$A:$G,7,0))</f>
        <v>HISTORIA Y CIENCIAS SOCIALES BACHILLERATO</v>
      </c>
      <c r="F240" s="229" t="s">
        <v>449</v>
      </c>
      <c r="G240" s="229" t="s">
        <v>198</v>
      </c>
      <c r="H240" s="229"/>
      <c r="I240" s="230" t="s">
        <v>166</v>
      </c>
      <c r="J240" s="242"/>
      <c r="K240" s="242"/>
      <c r="L240" s="243"/>
      <c r="M240" s="243"/>
      <c r="N240" s="243"/>
      <c r="O240" s="243"/>
      <c r="P240" s="231"/>
      <c r="Q240" s="231"/>
      <c r="R240" s="231"/>
      <c r="S240" s="231"/>
      <c r="T240" s="231"/>
      <c r="U240" s="231"/>
      <c r="V240" s="231"/>
      <c r="W240" s="231"/>
      <c r="X240" s="231"/>
      <c r="Y240" s="231"/>
      <c r="Z240" s="231"/>
      <c r="AA240" s="231"/>
      <c r="AB240" s="231"/>
      <c r="AC240" s="231"/>
      <c r="AD240" s="231"/>
      <c r="AE240" s="231"/>
      <c r="AF240" s="231"/>
      <c r="AG240" s="231"/>
      <c r="AH240" s="231"/>
      <c r="AI240" s="231"/>
      <c r="AJ240" s="243"/>
      <c r="AK240" s="243"/>
      <c r="AL240" s="243"/>
      <c r="AM240" s="243"/>
      <c r="AN240" s="243"/>
      <c r="AO240" s="243"/>
      <c r="AP240" s="243"/>
      <c r="AQ240" s="243"/>
      <c r="AR240" s="243"/>
      <c r="AS240" s="243"/>
      <c r="AT240" s="244"/>
      <c r="AU240" s="244"/>
      <c r="AV240" s="244"/>
      <c r="AW240" s="244"/>
      <c r="AX240" s="245"/>
      <c r="AY240" s="244"/>
      <c r="AZ240" s="244">
        <v>2</v>
      </c>
      <c r="BA240" s="244"/>
      <c r="BB240" s="244"/>
      <c r="BC240" s="244"/>
      <c r="BD240" s="244"/>
      <c r="BE240" s="244"/>
      <c r="BF240" s="244"/>
      <c r="BG240" s="244"/>
      <c r="BH240" s="244"/>
      <c r="BI240" s="246">
        <f>+SUM(Distributivo_trabajo[[#This Row],[Grupo 3 años A]:[Tercero de BT IEME A]])</f>
        <v>2</v>
      </c>
      <c r="BJ240" s="247"/>
      <c r="BK240" s="247"/>
      <c r="BL240" s="247"/>
      <c r="BM240" s="247"/>
      <c r="BN240" s="247"/>
      <c r="BO240" s="247"/>
      <c r="BP240" s="247"/>
      <c r="BQ240" s="247"/>
      <c r="BR240" s="247"/>
      <c r="BS240" s="247"/>
      <c r="BT240" s="247"/>
      <c r="BU240" s="247"/>
      <c r="BV240" s="248"/>
      <c r="BW240" s="248"/>
      <c r="BX240" s="248"/>
      <c r="BY240" s="248"/>
      <c r="BZ240" s="249">
        <f>+SUM(Distributivo_trabajo[[#This Row],[Grupo 3 años A2]:[BTP]])</f>
        <v>0</v>
      </c>
      <c r="CA240" s="244"/>
      <c r="CB240" s="244"/>
      <c r="CC240" s="244"/>
      <c r="CD240" s="244"/>
      <c r="CE240" s="244"/>
      <c r="CF240" s="244"/>
      <c r="CG240" s="246">
        <f>+SUM(Distributivo_trabajo[[#This Row],[8vo A]:[Tercero de BGU A3]])</f>
        <v>0</v>
      </c>
      <c r="CH240" s="244"/>
      <c r="CI240" s="244"/>
      <c r="CJ240" s="244"/>
      <c r="CK24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0" s="246"/>
      <c r="CM240" s="246">
        <f>+SUM(Distributivo_trabajo[[#This Row],[Directivo]:[Total Periodos acompañamiento]])</f>
        <v>2</v>
      </c>
      <c r="CN240" s="250"/>
    </row>
    <row r="241" spans="1:92" x14ac:dyDescent="0.3">
      <c r="A241" s="227">
        <v>7</v>
      </c>
      <c r="B241" s="228" t="str">
        <f ca="1">IF(Distributivo_trabajo[[#This Row],[Nro.]]="","",VLOOKUP(Distributivo_trabajo[[#This Row],[Nro.]],'Nómina de personal'!$A:$C,3,0))</f>
        <v xml:space="preserve">CONSOLACIÓN PETRONILA YUPANGUI GUILCAZO </v>
      </c>
      <c r="C241" s="228" t="str">
        <f ca="1">IF(Distributivo_trabajo[[#This Row],[Nro.]]="","",VLOOKUP(Distributivo_trabajo[[#This Row],[Nro.]],'Nómina de personal'!$A:$K,11,0))</f>
        <v>Nomb. Definitivo</v>
      </c>
      <c r="D241" s="228" t="str">
        <f ca="1">IF(Distributivo_trabajo[[#This Row],[Nro.]]="","",VLOOKUP(Distributivo_trabajo[[#This Row],[Nro.]],'Nómina de personal'!$A:$L,12,0))</f>
        <v>Docente</v>
      </c>
      <c r="E241" s="228" t="str">
        <f ca="1">IF(Distributivo_trabajo[[#This Row],[Nro.]]="","",VLOOKUP(Distributivo_trabajo[[#This Row],[Nro.]],'Nómina de personal'!$A:$G,7,0))</f>
        <v>HISTORIA Y CIENCIAS SOCIALES BACHILLERATO</v>
      </c>
      <c r="F241" s="229" t="s">
        <v>449</v>
      </c>
      <c r="G241" s="229" t="s">
        <v>456</v>
      </c>
      <c r="H241" s="229" t="s">
        <v>215</v>
      </c>
      <c r="I241" s="230" t="s">
        <v>166</v>
      </c>
      <c r="J241" s="230"/>
      <c r="K241" s="230"/>
      <c r="L241" s="231"/>
      <c r="M241" s="231"/>
      <c r="N241" s="231"/>
      <c r="O241" s="231"/>
      <c r="P241" s="231"/>
      <c r="Q241" s="231"/>
      <c r="R241" s="231"/>
      <c r="S241" s="231"/>
      <c r="T241" s="231"/>
      <c r="U241" s="231"/>
      <c r="V241" s="231"/>
      <c r="W241" s="231"/>
      <c r="X241" s="231"/>
      <c r="Y241" s="231"/>
      <c r="Z241" s="231"/>
      <c r="AA241" s="231"/>
      <c r="AB241" s="231"/>
      <c r="AC241" s="231"/>
      <c r="AD241" s="231"/>
      <c r="AE241" s="231"/>
      <c r="AF241" s="231"/>
      <c r="AG241" s="231"/>
      <c r="AH241" s="231"/>
      <c r="AI241" s="231"/>
      <c r="AJ241" s="231"/>
      <c r="AK241" s="231"/>
      <c r="AL241" s="231"/>
      <c r="AM241" s="231"/>
      <c r="AN241" s="231"/>
      <c r="AO241" s="231"/>
      <c r="AP241" s="231"/>
      <c r="AQ241" s="231"/>
      <c r="AR241" s="231"/>
      <c r="AS241" s="231"/>
      <c r="AT241" s="232"/>
      <c r="AU241" s="232"/>
      <c r="AV241" s="232"/>
      <c r="AW241" s="232"/>
      <c r="AX241" s="233"/>
      <c r="AY241" s="232"/>
      <c r="AZ241" s="232"/>
      <c r="BA241" s="232"/>
      <c r="BB241" s="232"/>
      <c r="BC241" s="232"/>
      <c r="BD241" s="232"/>
      <c r="BE241" s="232"/>
      <c r="BF241" s="232">
        <v>2</v>
      </c>
      <c r="BG241" s="232"/>
      <c r="BH241" s="232"/>
      <c r="BI241" s="234">
        <f>+SUM(Distributivo_trabajo[[#This Row],[Grupo 3 años A]:[Tercero de BT IEME A]])</f>
        <v>2</v>
      </c>
      <c r="BJ241" s="235"/>
      <c r="BK241" s="235"/>
      <c r="BL241" s="235"/>
      <c r="BM241" s="235"/>
      <c r="BN241" s="235"/>
      <c r="BO241" s="235"/>
      <c r="BP241" s="235"/>
      <c r="BQ241" s="235"/>
      <c r="BR241" s="235"/>
      <c r="BS241" s="235"/>
      <c r="BT241" s="235"/>
      <c r="BU241" s="235"/>
      <c r="BV241" s="236"/>
      <c r="BW241" s="236"/>
      <c r="BX241" s="236"/>
      <c r="BY241" s="236"/>
      <c r="BZ241" s="237">
        <f>+SUM(Distributivo_trabajo[[#This Row],[Grupo 3 años A2]:[BTP]])</f>
        <v>0</v>
      </c>
      <c r="CA241" s="232"/>
      <c r="CB241" s="232"/>
      <c r="CC241" s="232"/>
      <c r="CD241" s="232"/>
      <c r="CE241" s="232"/>
      <c r="CF241" s="232"/>
      <c r="CG241" s="234">
        <f>+SUM(Distributivo_trabajo[[#This Row],[8vo A]:[Tercero de BGU A3]])</f>
        <v>0</v>
      </c>
      <c r="CH241" s="232"/>
      <c r="CI241" s="232"/>
      <c r="CJ241" s="232"/>
      <c r="CK24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1" s="234"/>
      <c r="CM241" s="234">
        <f>+SUM(Distributivo_trabajo[[#This Row],[Directivo]:[Total Periodos acompañamiento]])</f>
        <v>2</v>
      </c>
      <c r="CN241" s="238"/>
    </row>
    <row r="242" spans="1:92" x14ac:dyDescent="0.3">
      <c r="A242" s="227">
        <v>7</v>
      </c>
      <c r="B242" s="228" t="str">
        <f ca="1">IF(Distributivo_trabajo[[#This Row],[Nro.]]="","",VLOOKUP(Distributivo_trabajo[[#This Row],[Nro.]],'Nómina de personal'!$A:$C,3,0))</f>
        <v xml:space="preserve">CONSOLACIÓN PETRONILA YUPANGUI GUILCAZO </v>
      </c>
      <c r="C242" s="228" t="str">
        <f ca="1">IF(Distributivo_trabajo[[#This Row],[Nro.]]="","",VLOOKUP(Distributivo_trabajo[[#This Row],[Nro.]],'Nómina de personal'!$A:$K,11,0))</f>
        <v>Nomb. Definitivo</v>
      </c>
      <c r="D242" s="228" t="str">
        <f ca="1">IF(Distributivo_trabajo[[#This Row],[Nro.]]="","",VLOOKUP(Distributivo_trabajo[[#This Row],[Nro.]],'Nómina de personal'!$A:$L,12,0))</f>
        <v>Docente</v>
      </c>
      <c r="E242" s="228" t="str">
        <f ca="1">IF(Distributivo_trabajo[[#This Row],[Nro.]]="","",VLOOKUP(Distributivo_trabajo[[#This Row],[Nro.]],'Nómina de personal'!$A:$G,7,0))</f>
        <v>HISTORIA Y CIENCIAS SOCIALES BACHILLERATO</v>
      </c>
      <c r="F242" s="229" t="s">
        <v>449</v>
      </c>
      <c r="G242" s="229" t="s">
        <v>456</v>
      </c>
      <c r="H242" s="229" t="s">
        <v>215</v>
      </c>
      <c r="I242" s="230" t="s">
        <v>166</v>
      </c>
      <c r="J242" s="242"/>
      <c r="K242" s="242"/>
      <c r="L242" s="243"/>
      <c r="M242" s="243"/>
      <c r="N242" s="243"/>
      <c r="O242" s="243"/>
      <c r="P242" s="231"/>
      <c r="Q242" s="231"/>
      <c r="R242" s="231"/>
      <c r="S242" s="231"/>
      <c r="T242" s="231"/>
      <c r="U242" s="231"/>
      <c r="V242" s="231"/>
      <c r="W242" s="231"/>
      <c r="X242" s="231"/>
      <c r="Y242" s="231"/>
      <c r="Z242" s="231"/>
      <c r="AA242" s="231"/>
      <c r="AB242" s="231"/>
      <c r="AC242" s="231"/>
      <c r="AD242" s="231"/>
      <c r="AE242" s="231"/>
      <c r="AF242" s="231"/>
      <c r="AG242" s="231"/>
      <c r="AH242" s="231"/>
      <c r="AI242" s="231"/>
      <c r="AJ242" s="243"/>
      <c r="AK242" s="243"/>
      <c r="AL242" s="243"/>
      <c r="AM242" s="243"/>
      <c r="AN242" s="243"/>
      <c r="AO242" s="243"/>
      <c r="AP242" s="243"/>
      <c r="AQ242" s="243"/>
      <c r="AR242" s="243"/>
      <c r="AS242" s="243"/>
      <c r="AT242" s="244"/>
      <c r="AU242" s="244"/>
      <c r="AV242" s="244"/>
      <c r="AW242" s="244"/>
      <c r="AX242" s="245"/>
      <c r="AY242" s="244"/>
      <c r="AZ242" s="244"/>
      <c r="BA242" s="244"/>
      <c r="BB242" s="244"/>
      <c r="BC242" s="244"/>
      <c r="BD242" s="244"/>
      <c r="BE242" s="244"/>
      <c r="BF242" s="244"/>
      <c r="BG242" s="244">
        <v>2</v>
      </c>
      <c r="BH242" s="244"/>
      <c r="BI242" s="246">
        <f>+SUM(Distributivo_trabajo[[#This Row],[Grupo 3 años A]:[Tercero de BT IEME A]])</f>
        <v>2</v>
      </c>
      <c r="BJ242" s="247"/>
      <c r="BK242" s="247"/>
      <c r="BL242" s="247"/>
      <c r="BM242" s="247"/>
      <c r="BN242" s="247"/>
      <c r="BO242" s="247"/>
      <c r="BP242" s="247"/>
      <c r="BQ242" s="247"/>
      <c r="BR242" s="247"/>
      <c r="BS242" s="247"/>
      <c r="BT242" s="247"/>
      <c r="BU242" s="247"/>
      <c r="BV242" s="248"/>
      <c r="BW242" s="248"/>
      <c r="BX242" s="248"/>
      <c r="BY242" s="248"/>
      <c r="BZ242" s="249">
        <f>+SUM(Distributivo_trabajo[[#This Row],[Grupo 3 años A2]:[BTP]])</f>
        <v>0</v>
      </c>
      <c r="CA242" s="244"/>
      <c r="CB242" s="244"/>
      <c r="CC242" s="244"/>
      <c r="CD242" s="244"/>
      <c r="CE242" s="244"/>
      <c r="CF242" s="244"/>
      <c r="CG242" s="246">
        <f>+SUM(Distributivo_trabajo[[#This Row],[8vo A]:[Tercero de BGU A3]])</f>
        <v>0</v>
      </c>
      <c r="CH242" s="244"/>
      <c r="CI242" s="244"/>
      <c r="CJ242" s="244"/>
      <c r="CK24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2" s="246"/>
      <c r="CM242" s="246">
        <f>+SUM(Distributivo_trabajo[[#This Row],[Directivo]:[Total Periodos acompañamiento]])</f>
        <v>2</v>
      </c>
      <c r="CN242" s="250"/>
    </row>
    <row r="243" spans="1:92" x14ac:dyDescent="0.3">
      <c r="A243" s="227">
        <v>7</v>
      </c>
      <c r="B243" s="228" t="str">
        <f ca="1">IF(Distributivo_trabajo[[#This Row],[Nro.]]="","",VLOOKUP(Distributivo_trabajo[[#This Row],[Nro.]],'Nómina de personal'!$A:$C,3,0))</f>
        <v xml:space="preserve">CONSOLACIÓN PETRONILA YUPANGUI GUILCAZO </v>
      </c>
      <c r="C243" s="228" t="str">
        <f ca="1">IF(Distributivo_trabajo[[#This Row],[Nro.]]="","",VLOOKUP(Distributivo_trabajo[[#This Row],[Nro.]],'Nómina de personal'!$A:$K,11,0))</f>
        <v>Nomb. Definitivo</v>
      </c>
      <c r="D243" s="228" t="str">
        <f ca="1">IF(Distributivo_trabajo[[#This Row],[Nro.]]="","",VLOOKUP(Distributivo_trabajo[[#This Row],[Nro.]],'Nómina de personal'!$A:$L,12,0))</f>
        <v>Docente</v>
      </c>
      <c r="E243" s="228" t="str">
        <f ca="1">IF(Distributivo_trabajo[[#This Row],[Nro.]]="","",VLOOKUP(Distributivo_trabajo[[#This Row],[Nro.]],'Nómina de personal'!$A:$G,7,0))</f>
        <v>HISTORIA Y CIENCIAS SOCIALES BACHILLERATO</v>
      </c>
      <c r="F243" s="229" t="s">
        <v>449</v>
      </c>
      <c r="G243" s="229" t="s">
        <v>456</v>
      </c>
      <c r="H243" s="229" t="s">
        <v>225</v>
      </c>
      <c r="I243" s="230" t="s">
        <v>166</v>
      </c>
      <c r="J243" s="230"/>
      <c r="K243" s="230"/>
      <c r="L243" s="231"/>
      <c r="M243" s="231"/>
      <c r="N243" s="231"/>
      <c r="O243" s="231"/>
      <c r="P243" s="231"/>
      <c r="Q243" s="231"/>
      <c r="R243" s="231"/>
      <c r="S243" s="231"/>
      <c r="T243" s="231"/>
      <c r="U243" s="231"/>
      <c r="V243" s="231"/>
      <c r="W243" s="231"/>
      <c r="X243" s="231"/>
      <c r="Y243" s="231"/>
      <c r="Z243" s="231"/>
      <c r="AA243" s="231"/>
      <c r="AB243" s="231"/>
      <c r="AC243" s="231"/>
      <c r="AD243" s="231"/>
      <c r="AE243" s="231"/>
      <c r="AF243" s="231"/>
      <c r="AG243" s="231"/>
      <c r="AH243" s="231"/>
      <c r="AI243" s="231"/>
      <c r="AJ243" s="231"/>
      <c r="AK243" s="231"/>
      <c r="AL243" s="231"/>
      <c r="AM243" s="231"/>
      <c r="AN243" s="231"/>
      <c r="AO243" s="231"/>
      <c r="AP243" s="231"/>
      <c r="AQ243" s="231"/>
      <c r="AR243" s="231"/>
      <c r="AS243" s="231"/>
      <c r="AT243" s="232"/>
      <c r="AU243" s="232"/>
      <c r="AV243" s="232"/>
      <c r="AW243" s="232"/>
      <c r="AX243" s="233"/>
      <c r="AY243" s="232"/>
      <c r="AZ243" s="232"/>
      <c r="BA243" s="232"/>
      <c r="BB243" s="232">
        <v>2</v>
      </c>
      <c r="BC243" s="232"/>
      <c r="BD243" s="232"/>
      <c r="BE243" s="232"/>
      <c r="BF243" s="232"/>
      <c r="BG243" s="232"/>
      <c r="BH243" s="232"/>
      <c r="BI243" s="234">
        <f>+SUM(Distributivo_trabajo[[#This Row],[Grupo 3 años A]:[Tercero de BT IEME A]])</f>
        <v>2</v>
      </c>
      <c r="BJ243" s="235"/>
      <c r="BK243" s="235"/>
      <c r="BL243" s="235"/>
      <c r="BM243" s="235"/>
      <c r="BN243" s="235"/>
      <c r="BO243" s="235"/>
      <c r="BP243" s="235"/>
      <c r="BQ243" s="235"/>
      <c r="BR243" s="235"/>
      <c r="BS243" s="235"/>
      <c r="BT243" s="235"/>
      <c r="BU243" s="235"/>
      <c r="BV243" s="236"/>
      <c r="BW243" s="236"/>
      <c r="BX243" s="236"/>
      <c r="BY243" s="236"/>
      <c r="BZ243" s="237">
        <f>+SUM(Distributivo_trabajo[[#This Row],[Grupo 3 años A2]:[BTP]])</f>
        <v>0</v>
      </c>
      <c r="CA243" s="232"/>
      <c r="CB243" s="232"/>
      <c r="CC243" s="232"/>
      <c r="CD243" s="232"/>
      <c r="CE243" s="232"/>
      <c r="CF243" s="232"/>
      <c r="CG243" s="234">
        <f>+SUM(Distributivo_trabajo[[#This Row],[8vo A]:[Tercero de BGU A3]])</f>
        <v>0</v>
      </c>
      <c r="CH243" s="232"/>
      <c r="CI243" s="232"/>
      <c r="CJ243" s="232"/>
      <c r="CK24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3" s="234"/>
      <c r="CM243" s="234">
        <f>+SUM(Distributivo_trabajo[[#This Row],[Directivo]:[Total Periodos acompañamiento]])</f>
        <v>2</v>
      </c>
      <c r="CN243" s="238"/>
    </row>
    <row r="244" spans="1:92" x14ac:dyDescent="0.3">
      <c r="A244" s="227">
        <v>7</v>
      </c>
      <c r="B244" s="228" t="str">
        <f ca="1">IF(Distributivo_trabajo[[#This Row],[Nro.]]="","",VLOOKUP(Distributivo_trabajo[[#This Row],[Nro.]],'Nómina de personal'!$A:$C,3,0))</f>
        <v xml:space="preserve">CONSOLACIÓN PETRONILA YUPANGUI GUILCAZO </v>
      </c>
      <c r="C244" s="228" t="str">
        <f ca="1">IF(Distributivo_trabajo[[#This Row],[Nro.]]="","",VLOOKUP(Distributivo_trabajo[[#This Row],[Nro.]],'Nómina de personal'!$A:$K,11,0))</f>
        <v>Nomb. Definitivo</v>
      </c>
      <c r="D244" s="228" t="str">
        <f ca="1">IF(Distributivo_trabajo[[#This Row],[Nro.]]="","",VLOOKUP(Distributivo_trabajo[[#This Row],[Nro.]],'Nómina de personal'!$A:$L,12,0))</f>
        <v>Docente</v>
      </c>
      <c r="E244" s="228" t="str">
        <f ca="1">IF(Distributivo_trabajo[[#This Row],[Nro.]]="","",VLOOKUP(Distributivo_trabajo[[#This Row],[Nro.]],'Nómina de personal'!$A:$G,7,0))</f>
        <v>HISTORIA Y CIENCIAS SOCIALES BACHILLERATO</v>
      </c>
      <c r="F244" s="229" t="s">
        <v>437</v>
      </c>
      <c r="G244" s="229" t="s">
        <v>198</v>
      </c>
      <c r="H244" s="229"/>
      <c r="I244" s="230" t="s">
        <v>171</v>
      </c>
      <c r="J244" s="230"/>
      <c r="K244" s="230"/>
      <c r="L244" s="231"/>
      <c r="M244" s="231"/>
      <c r="N244" s="231"/>
      <c r="O244" s="231"/>
      <c r="P244" s="231"/>
      <c r="Q244" s="231"/>
      <c r="R244" s="231"/>
      <c r="S244" s="231"/>
      <c r="T244" s="231"/>
      <c r="U244" s="231"/>
      <c r="V244" s="231"/>
      <c r="W244" s="231"/>
      <c r="X244" s="231"/>
      <c r="Y244" s="231"/>
      <c r="Z244" s="231"/>
      <c r="AA244" s="231"/>
      <c r="AB244" s="231"/>
      <c r="AC244" s="231"/>
      <c r="AD244" s="231"/>
      <c r="AE244" s="231"/>
      <c r="AF244" s="231"/>
      <c r="AG244" s="231"/>
      <c r="AH244" s="231"/>
      <c r="AI244" s="231"/>
      <c r="AJ244" s="231"/>
      <c r="AK244" s="231"/>
      <c r="AL244" s="231"/>
      <c r="AM244" s="231"/>
      <c r="AN244" s="231"/>
      <c r="AO244" s="231"/>
      <c r="AP244" s="231"/>
      <c r="AQ244" s="231"/>
      <c r="AR244" s="231"/>
      <c r="AS244" s="231"/>
      <c r="AT244" s="232"/>
      <c r="AU244" s="232"/>
      <c r="AV244" s="232"/>
      <c r="AW244" s="232"/>
      <c r="AX244" s="233"/>
      <c r="AY244" s="232">
        <v>2</v>
      </c>
      <c r="AZ244" s="232"/>
      <c r="BA244" s="232"/>
      <c r="BB244" s="232"/>
      <c r="BC244" s="232"/>
      <c r="BD244" s="232"/>
      <c r="BE244" s="232"/>
      <c r="BF244" s="232"/>
      <c r="BG244" s="232"/>
      <c r="BH244" s="232"/>
      <c r="BI244" s="234">
        <f>+SUM(Distributivo_trabajo[[#This Row],[Grupo 3 años A]:[Tercero de BT IEME A]])</f>
        <v>2</v>
      </c>
      <c r="BJ244" s="235"/>
      <c r="BK244" s="235"/>
      <c r="BL244" s="235"/>
      <c r="BM244" s="235"/>
      <c r="BN244" s="235"/>
      <c r="BO244" s="235"/>
      <c r="BP244" s="235"/>
      <c r="BQ244" s="235"/>
      <c r="BR244" s="235"/>
      <c r="BS244" s="235"/>
      <c r="BT244" s="235"/>
      <c r="BU244" s="235"/>
      <c r="BV244" s="236"/>
      <c r="BW244" s="236"/>
      <c r="BX244" s="236"/>
      <c r="BY244" s="236"/>
      <c r="BZ244" s="237">
        <f>+SUM(Distributivo_trabajo[[#This Row],[Grupo 3 años A2]:[BTP]])</f>
        <v>0</v>
      </c>
      <c r="CA244" s="232"/>
      <c r="CB244" s="232"/>
      <c r="CC244" s="232"/>
      <c r="CD244" s="232"/>
      <c r="CE244" s="232"/>
      <c r="CF244" s="232"/>
      <c r="CG244" s="234">
        <f>+SUM(Distributivo_trabajo[[#This Row],[8vo A]:[Tercero de BGU A3]])</f>
        <v>0</v>
      </c>
      <c r="CH244" s="232"/>
      <c r="CI244" s="232"/>
      <c r="CJ244" s="232"/>
      <c r="CK24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4" s="234"/>
      <c r="CM244" s="234">
        <f>+SUM(Distributivo_trabajo[[#This Row],[Directivo]:[Total Periodos acompañamiento]])</f>
        <v>2</v>
      </c>
      <c r="CN244" s="238"/>
    </row>
    <row r="245" spans="1:92" x14ac:dyDescent="0.3">
      <c r="A245" s="227">
        <v>7</v>
      </c>
      <c r="B245" s="228" t="str">
        <f ca="1">IF(Distributivo_trabajo[[#This Row],[Nro.]]="","",VLOOKUP(Distributivo_trabajo[[#This Row],[Nro.]],'Nómina de personal'!$A:$C,3,0))</f>
        <v xml:space="preserve">CONSOLACIÓN PETRONILA YUPANGUI GUILCAZO </v>
      </c>
      <c r="C245" s="228" t="str">
        <f ca="1">IF(Distributivo_trabajo[[#This Row],[Nro.]]="","",VLOOKUP(Distributivo_trabajo[[#This Row],[Nro.]],'Nómina de personal'!$A:$K,11,0))</f>
        <v>Nomb. Definitivo</v>
      </c>
      <c r="D245" s="228" t="str">
        <f ca="1">IF(Distributivo_trabajo[[#This Row],[Nro.]]="","",VLOOKUP(Distributivo_trabajo[[#This Row],[Nro.]],'Nómina de personal'!$A:$L,12,0))</f>
        <v>Docente</v>
      </c>
      <c r="E245" s="228" t="str">
        <f ca="1">IF(Distributivo_trabajo[[#This Row],[Nro.]]="","",VLOOKUP(Distributivo_trabajo[[#This Row],[Nro.]],'Nómina de personal'!$A:$G,7,0))</f>
        <v>HISTORIA Y CIENCIAS SOCIALES BACHILLERATO</v>
      </c>
      <c r="F245" s="229" t="s">
        <v>437</v>
      </c>
      <c r="G245" s="229" t="s">
        <v>198</v>
      </c>
      <c r="H245" s="229"/>
      <c r="I245" s="230" t="s">
        <v>171</v>
      </c>
      <c r="J245" s="242"/>
      <c r="K245" s="242"/>
      <c r="L245" s="243"/>
      <c r="M245" s="243"/>
      <c r="N245" s="243"/>
      <c r="O245" s="243"/>
      <c r="P245" s="231"/>
      <c r="Q245" s="231"/>
      <c r="R245" s="231"/>
      <c r="S245" s="231"/>
      <c r="T245" s="231"/>
      <c r="U245" s="231"/>
      <c r="V245" s="231"/>
      <c r="W245" s="231"/>
      <c r="X245" s="231"/>
      <c r="Y245" s="231"/>
      <c r="Z245" s="231"/>
      <c r="AA245" s="231"/>
      <c r="AB245" s="231"/>
      <c r="AC245" s="231"/>
      <c r="AD245" s="231"/>
      <c r="AE245" s="231"/>
      <c r="AF245" s="231"/>
      <c r="AG245" s="231"/>
      <c r="AH245" s="231"/>
      <c r="AI245" s="231"/>
      <c r="AJ245" s="243"/>
      <c r="AK245" s="243"/>
      <c r="AL245" s="243"/>
      <c r="AM245" s="243"/>
      <c r="AN245" s="243"/>
      <c r="AO245" s="243"/>
      <c r="AP245" s="243"/>
      <c r="AQ245" s="243"/>
      <c r="AR245" s="243"/>
      <c r="AS245" s="243"/>
      <c r="AT245" s="244"/>
      <c r="AU245" s="244"/>
      <c r="AV245" s="244"/>
      <c r="AW245" s="244"/>
      <c r="AX245" s="245"/>
      <c r="AY245" s="244"/>
      <c r="AZ245" s="244">
        <v>2</v>
      </c>
      <c r="BA245" s="244"/>
      <c r="BB245" s="244"/>
      <c r="BC245" s="244"/>
      <c r="BD245" s="244"/>
      <c r="BE245" s="244"/>
      <c r="BF245" s="244"/>
      <c r="BG245" s="244"/>
      <c r="BH245" s="244"/>
      <c r="BI245" s="246">
        <f>+SUM(Distributivo_trabajo[[#This Row],[Grupo 3 años A]:[Tercero de BT IEME A]])</f>
        <v>2</v>
      </c>
      <c r="BJ245" s="247"/>
      <c r="BK245" s="247"/>
      <c r="BL245" s="247"/>
      <c r="BM245" s="247"/>
      <c r="BN245" s="247"/>
      <c r="BO245" s="247"/>
      <c r="BP245" s="247"/>
      <c r="BQ245" s="247"/>
      <c r="BR245" s="247"/>
      <c r="BS245" s="247"/>
      <c r="BT245" s="247"/>
      <c r="BU245" s="247"/>
      <c r="BV245" s="248"/>
      <c r="BW245" s="248"/>
      <c r="BX245" s="248"/>
      <c r="BY245" s="248"/>
      <c r="BZ245" s="249">
        <f>+SUM(Distributivo_trabajo[[#This Row],[Grupo 3 años A2]:[BTP]])</f>
        <v>0</v>
      </c>
      <c r="CA245" s="244"/>
      <c r="CB245" s="244"/>
      <c r="CC245" s="244"/>
      <c r="CD245" s="244"/>
      <c r="CE245" s="244"/>
      <c r="CF245" s="244"/>
      <c r="CG245" s="246">
        <f>+SUM(Distributivo_trabajo[[#This Row],[8vo A]:[Tercero de BGU A3]])</f>
        <v>0</v>
      </c>
      <c r="CH245" s="244"/>
      <c r="CI245" s="244"/>
      <c r="CJ245" s="244"/>
      <c r="CK24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5" s="246"/>
      <c r="CM245" s="246">
        <f>+SUM(Distributivo_trabajo[[#This Row],[Directivo]:[Total Periodos acompañamiento]])</f>
        <v>2</v>
      </c>
      <c r="CN245" s="250"/>
    </row>
    <row r="246" spans="1:92" x14ac:dyDescent="0.3">
      <c r="A246" s="227">
        <v>7</v>
      </c>
      <c r="B246" s="228" t="str">
        <f ca="1">IF(Distributivo_trabajo[[#This Row],[Nro.]]="","",VLOOKUP(Distributivo_trabajo[[#This Row],[Nro.]],'Nómina de personal'!$A:$C,3,0))</f>
        <v xml:space="preserve">CONSOLACIÓN PETRONILA YUPANGUI GUILCAZO </v>
      </c>
      <c r="C246" s="228" t="str">
        <f ca="1">IF(Distributivo_trabajo[[#This Row],[Nro.]]="","",VLOOKUP(Distributivo_trabajo[[#This Row],[Nro.]],'Nómina de personal'!$A:$K,11,0))</f>
        <v>Nomb. Definitivo</v>
      </c>
      <c r="D246" s="228" t="str">
        <f ca="1">IF(Distributivo_trabajo[[#This Row],[Nro.]]="","",VLOOKUP(Distributivo_trabajo[[#This Row],[Nro.]],'Nómina de personal'!$A:$L,12,0))</f>
        <v>Docente</v>
      </c>
      <c r="E246" s="228" t="str">
        <f ca="1">IF(Distributivo_trabajo[[#This Row],[Nro.]]="","",VLOOKUP(Distributivo_trabajo[[#This Row],[Nro.]],'Nómina de personal'!$A:$G,7,0))</f>
        <v>HISTORIA Y CIENCIAS SOCIALES BACHILLERATO</v>
      </c>
      <c r="F246" s="229" t="s">
        <v>437</v>
      </c>
      <c r="G246" s="229" t="s">
        <v>456</v>
      </c>
      <c r="H246" s="229" t="s">
        <v>215</v>
      </c>
      <c r="I246" s="230" t="s">
        <v>171</v>
      </c>
      <c r="J246" s="230"/>
      <c r="K246" s="230"/>
      <c r="L246" s="231"/>
      <c r="M246" s="231"/>
      <c r="N246" s="231"/>
      <c r="O246" s="231"/>
      <c r="P246" s="231"/>
      <c r="Q246" s="231"/>
      <c r="R246" s="231"/>
      <c r="S246" s="231"/>
      <c r="T246" s="231"/>
      <c r="U246" s="231"/>
      <c r="V246" s="231"/>
      <c r="W246" s="231"/>
      <c r="X246" s="231"/>
      <c r="Y246" s="231"/>
      <c r="Z246" s="231"/>
      <c r="AA246" s="231"/>
      <c r="AB246" s="231"/>
      <c r="AC246" s="231"/>
      <c r="AD246" s="231"/>
      <c r="AE246" s="231"/>
      <c r="AF246" s="231"/>
      <c r="AG246" s="231"/>
      <c r="AH246" s="231"/>
      <c r="AI246" s="231"/>
      <c r="AJ246" s="231"/>
      <c r="AK246" s="231"/>
      <c r="AL246" s="231"/>
      <c r="AM246" s="231"/>
      <c r="AN246" s="231"/>
      <c r="AO246" s="231"/>
      <c r="AP246" s="231"/>
      <c r="AQ246" s="231"/>
      <c r="AR246" s="231"/>
      <c r="AS246" s="231"/>
      <c r="AT246" s="232"/>
      <c r="AU246" s="232"/>
      <c r="AV246" s="232"/>
      <c r="AW246" s="232"/>
      <c r="AX246" s="233"/>
      <c r="AY246" s="232"/>
      <c r="AZ246" s="232"/>
      <c r="BA246" s="232"/>
      <c r="BB246" s="232"/>
      <c r="BC246" s="232"/>
      <c r="BD246" s="232"/>
      <c r="BE246" s="232">
        <v>2</v>
      </c>
      <c r="BF246" s="232"/>
      <c r="BG246" s="232"/>
      <c r="BH246" s="232"/>
      <c r="BI246" s="234">
        <f>+SUM(Distributivo_trabajo[[#This Row],[Grupo 3 años A]:[Tercero de BT IEME A]])</f>
        <v>2</v>
      </c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6"/>
      <c r="BW246" s="236"/>
      <c r="BX246" s="236"/>
      <c r="BY246" s="236"/>
      <c r="BZ246" s="237">
        <f>+SUM(Distributivo_trabajo[[#This Row],[Grupo 3 años A2]:[BTP]])</f>
        <v>0</v>
      </c>
      <c r="CA246" s="232"/>
      <c r="CB246" s="232"/>
      <c r="CC246" s="232"/>
      <c r="CD246" s="232"/>
      <c r="CE246" s="232"/>
      <c r="CF246" s="232"/>
      <c r="CG246" s="234">
        <f>+SUM(Distributivo_trabajo[[#This Row],[8vo A]:[Tercero de BGU A3]])</f>
        <v>0</v>
      </c>
      <c r="CH246" s="232"/>
      <c r="CI246" s="232"/>
      <c r="CJ246" s="232"/>
      <c r="CK24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6" s="234"/>
      <c r="CM246" s="234">
        <f>+SUM(Distributivo_trabajo[[#This Row],[Directivo]:[Total Periodos acompañamiento]])</f>
        <v>2</v>
      </c>
      <c r="CN246" s="238"/>
    </row>
    <row r="247" spans="1:92" x14ac:dyDescent="0.3">
      <c r="A247" s="227">
        <v>7</v>
      </c>
      <c r="B247" s="228" t="str">
        <f ca="1">IF(Distributivo_trabajo[[#This Row],[Nro.]]="","",VLOOKUP(Distributivo_trabajo[[#This Row],[Nro.]],'Nómina de personal'!$A:$C,3,0))</f>
        <v xml:space="preserve">CONSOLACIÓN PETRONILA YUPANGUI GUILCAZO </v>
      </c>
      <c r="C247" s="228" t="str">
        <f ca="1">IF(Distributivo_trabajo[[#This Row],[Nro.]]="","",VLOOKUP(Distributivo_trabajo[[#This Row],[Nro.]],'Nómina de personal'!$A:$K,11,0))</f>
        <v>Nomb. Definitivo</v>
      </c>
      <c r="D247" s="228" t="str">
        <f ca="1">IF(Distributivo_trabajo[[#This Row],[Nro.]]="","",VLOOKUP(Distributivo_trabajo[[#This Row],[Nro.]],'Nómina de personal'!$A:$L,12,0))</f>
        <v>Docente</v>
      </c>
      <c r="E247" s="228" t="str">
        <f ca="1">IF(Distributivo_trabajo[[#This Row],[Nro.]]="","",VLOOKUP(Distributivo_trabajo[[#This Row],[Nro.]],'Nómina de personal'!$A:$G,7,0))</f>
        <v>HISTORIA Y CIENCIAS SOCIALES BACHILLERATO</v>
      </c>
      <c r="F247" s="229" t="s">
        <v>437</v>
      </c>
      <c r="G247" s="229" t="s">
        <v>456</v>
      </c>
      <c r="H247" s="229" t="s">
        <v>215</v>
      </c>
      <c r="I247" s="230" t="s">
        <v>171</v>
      </c>
      <c r="J247" s="242"/>
      <c r="K247" s="242"/>
      <c r="L247" s="243"/>
      <c r="M247" s="243"/>
      <c r="N247" s="243"/>
      <c r="O247" s="243"/>
      <c r="P247" s="231"/>
      <c r="Q247" s="231"/>
      <c r="R247" s="231"/>
      <c r="S247" s="231"/>
      <c r="T247" s="231"/>
      <c r="U247" s="231"/>
      <c r="V247" s="231"/>
      <c r="W247" s="231"/>
      <c r="X247" s="231"/>
      <c r="Y247" s="231"/>
      <c r="Z247" s="231"/>
      <c r="AA247" s="231"/>
      <c r="AB247" s="231"/>
      <c r="AC247" s="231"/>
      <c r="AD247" s="231"/>
      <c r="AE247" s="231"/>
      <c r="AF247" s="231"/>
      <c r="AG247" s="231"/>
      <c r="AH247" s="231"/>
      <c r="AI247" s="231"/>
      <c r="AJ247" s="243"/>
      <c r="AK247" s="243"/>
      <c r="AL247" s="243"/>
      <c r="AM247" s="243"/>
      <c r="AN247" s="243"/>
      <c r="AO247" s="243"/>
      <c r="AP247" s="243"/>
      <c r="AQ247" s="243"/>
      <c r="AR247" s="243"/>
      <c r="AS247" s="243"/>
      <c r="AT247" s="244"/>
      <c r="AU247" s="244"/>
      <c r="AV247" s="244"/>
      <c r="AW247" s="244"/>
      <c r="AX247" s="245"/>
      <c r="AY247" s="244"/>
      <c r="AZ247" s="244"/>
      <c r="BA247" s="244"/>
      <c r="BB247" s="244"/>
      <c r="BC247" s="244"/>
      <c r="BD247" s="244"/>
      <c r="BE247" s="244"/>
      <c r="BF247" s="244">
        <v>2</v>
      </c>
      <c r="BG247" s="244"/>
      <c r="BH247" s="244"/>
      <c r="BI247" s="246">
        <f>+SUM(Distributivo_trabajo[[#This Row],[Grupo 3 años A]:[Tercero de BT IEME A]])</f>
        <v>2</v>
      </c>
      <c r="BJ247" s="247"/>
      <c r="BK247" s="247"/>
      <c r="BL247" s="247"/>
      <c r="BM247" s="247"/>
      <c r="BN247" s="247"/>
      <c r="BO247" s="247"/>
      <c r="BP247" s="247"/>
      <c r="BQ247" s="247"/>
      <c r="BR247" s="247"/>
      <c r="BS247" s="247"/>
      <c r="BT247" s="247"/>
      <c r="BU247" s="247"/>
      <c r="BV247" s="248"/>
      <c r="BW247" s="248"/>
      <c r="BX247" s="248"/>
      <c r="BY247" s="248"/>
      <c r="BZ247" s="249">
        <f>+SUM(Distributivo_trabajo[[#This Row],[Grupo 3 años A2]:[BTP]])</f>
        <v>0</v>
      </c>
      <c r="CA247" s="244"/>
      <c r="CB247" s="244"/>
      <c r="CC247" s="244"/>
      <c r="CD247" s="244"/>
      <c r="CE247" s="244"/>
      <c r="CF247" s="244"/>
      <c r="CG247" s="246">
        <f>+SUM(Distributivo_trabajo[[#This Row],[8vo A]:[Tercero de BGU A3]])</f>
        <v>0</v>
      </c>
      <c r="CH247" s="244"/>
      <c r="CI247" s="244"/>
      <c r="CJ247" s="244"/>
      <c r="CK24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7" s="246"/>
      <c r="CM247" s="246">
        <f>+SUM(Distributivo_trabajo[[#This Row],[Directivo]:[Total Periodos acompañamiento]])</f>
        <v>2</v>
      </c>
      <c r="CN247" s="250"/>
    </row>
    <row r="248" spans="1:92" x14ac:dyDescent="0.3">
      <c r="A248" s="227">
        <v>7</v>
      </c>
      <c r="B248" s="228" t="str">
        <f ca="1">IF(Distributivo_trabajo[[#This Row],[Nro.]]="","",VLOOKUP(Distributivo_trabajo[[#This Row],[Nro.]],'Nómina de personal'!$A:$C,3,0))</f>
        <v xml:space="preserve">CONSOLACIÓN PETRONILA YUPANGUI GUILCAZO </v>
      </c>
      <c r="C248" s="228" t="str">
        <f ca="1">IF(Distributivo_trabajo[[#This Row],[Nro.]]="","",VLOOKUP(Distributivo_trabajo[[#This Row],[Nro.]],'Nómina de personal'!$A:$K,11,0))</f>
        <v>Nomb. Definitivo</v>
      </c>
      <c r="D248" s="228" t="str">
        <f ca="1">IF(Distributivo_trabajo[[#This Row],[Nro.]]="","",VLOOKUP(Distributivo_trabajo[[#This Row],[Nro.]],'Nómina de personal'!$A:$L,12,0))</f>
        <v>Docente</v>
      </c>
      <c r="E248" s="228" t="str">
        <f ca="1">IF(Distributivo_trabajo[[#This Row],[Nro.]]="","",VLOOKUP(Distributivo_trabajo[[#This Row],[Nro.]],'Nómina de personal'!$A:$G,7,0))</f>
        <v>HISTORIA Y CIENCIAS SOCIALES BACHILLERATO</v>
      </c>
      <c r="F248" s="229" t="s">
        <v>437</v>
      </c>
      <c r="G248" s="229" t="s">
        <v>456</v>
      </c>
      <c r="H248" s="229" t="s">
        <v>215</v>
      </c>
      <c r="I248" s="230" t="s">
        <v>171</v>
      </c>
      <c r="J248" s="242"/>
      <c r="K248" s="242"/>
      <c r="L248" s="243"/>
      <c r="M248" s="243"/>
      <c r="N248" s="243"/>
      <c r="O248" s="243"/>
      <c r="P248" s="231"/>
      <c r="Q248" s="231"/>
      <c r="R248" s="231"/>
      <c r="S248" s="231"/>
      <c r="T248" s="231"/>
      <c r="U248" s="231"/>
      <c r="V248" s="231"/>
      <c r="W248" s="231"/>
      <c r="X248" s="231"/>
      <c r="Y248" s="231"/>
      <c r="Z248" s="231"/>
      <c r="AA248" s="231"/>
      <c r="AB248" s="231"/>
      <c r="AC248" s="231"/>
      <c r="AD248" s="231"/>
      <c r="AE248" s="231"/>
      <c r="AF248" s="231"/>
      <c r="AG248" s="231"/>
      <c r="AH248" s="231"/>
      <c r="AI248" s="231"/>
      <c r="AJ248" s="243"/>
      <c r="AK248" s="243"/>
      <c r="AL248" s="243"/>
      <c r="AM248" s="243"/>
      <c r="AN248" s="243"/>
      <c r="AO248" s="243"/>
      <c r="AP248" s="243"/>
      <c r="AQ248" s="243"/>
      <c r="AR248" s="243"/>
      <c r="AS248" s="243"/>
      <c r="AT248" s="244"/>
      <c r="AU248" s="244"/>
      <c r="AV248" s="244"/>
      <c r="AW248" s="244"/>
      <c r="AX248" s="245"/>
      <c r="AY248" s="244"/>
      <c r="AZ248" s="244"/>
      <c r="BA248" s="244"/>
      <c r="BB248" s="244"/>
      <c r="BC248" s="244"/>
      <c r="BD248" s="244"/>
      <c r="BE248" s="244"/>
      <c r="BF248" s="244"/>
      <c r="BG248" s="244">
        <v>2</v>
      </c>
      <c r="BH248" s="244"/>
      <c r="BI248" s="246">
        <f>+SUM(Distributivo_trabajo[[#This Row],[Grupo 3 años A]:[Tercero de BT IEME A]])</f>
        <v>2</v>
      </c>
      <c r="BJ248" s="247"/>
      <c r="BK248" s="247"/>
      <c r="BL248" s="247"/>
      <c r="BM248" s="247"/>
      <c r="BN248" s="247"/>
      <c r="BO248" s="247"/>
      <c r="BP248" s="247"/>
      <c r="BQ248" s="247"/>
      <c r="BR248" s="247"/>
      <c r="BS248" s="247"/>
      <c r="BT248" s="247"/>
      <c r="BU248" s="247"/>
      <c r="BV248" s="248"/>
      <c r="BW248" s="248"/>
      <c r="BX248" s="248"/>
      <c r="BY248" s="248"/>
      <c r="BZ248" s="249">
        <f>+SUM(Distributivo_trabajo[[#This Row],[Grupo 3 años A2]:[BTP]])</f>
        <v>0</v>
      </c>
      <c r="CA248" s="244"/>
      <c r="CB248" s="244"/>
      <c r="CC248" s="244"/>
      <c r="CD248" s="244"/>
      <c r="CE248" s="244"/>
      <c r="CF248" s="244"/>
      <c r="CG248" s="246">
        <f>+SUM(Distributivo_trabajo[[#This Row],[8vo A]:[Tercero de BGU A3]])</f>
        <v>0</v>
      </c>
      <c r="CH248" s="244"/>
      <c r="CI248" s="244"/>
      <c r="CJ248" s="244"/>
      <c r="CK24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8" s="246"/>
      <c r="CM248" s="246">
        <f>+SUM(Distributivo_trabajo[[#This Row],[Directivo]:[Total Periodos acompañamiento]])</f>
        <v>2</v>
      </c>
      <c r="CN248" s="250"/>
    </row>
    <row r="249" spans="1:92" x14ac:dyDescent="0.3">
      <c r="A249" s="227">
        <v>7</v>
      </c>
      <c r="B249" s="228" t="str">
        <f ca="1">IF(Distributivo_trabajo[[#This Row],[Nro.]]="","",VLOOKUP(Distributivo_trabajo[[#This Row],[Nro.]],'Nómina de personal'!$A:$C,3,0))</f>
        <v xml:space="preserve">CONSOLACIÓN PETRONILA YUPANGUI GUILCAZO </v>
      </c>
      <c r="C249" s="228" t="str">
        <f ca="1">IF(Distributivo_trabajo[[#This Row],[Nro.]]="","",VLOOKUP(Distributivo_trabajo[[#This Row],[Nro.]],'Nómina de personal'!$A:$K,11,0))</f>
        <v>Nomb. Definitivo</v>
      </c>
      <c r="D249" s="228" t="str">
        <f ca="1">IF(Distributivo_trabajo[[#This Row],[Nro.]]="","",VLOOKUP(Distributivo_trabajo[[#This Row],[Nro.]],'Nómina de personal'!$A:$L,12,0))</f>
        <v>Docente</v>
      </c>
      <c r="E249" s="228" t="str">
        <f ca="1">IF(Distributivo_trabajo[[#This Row],[Nro.]]="","",VLOOKUP(Distributivo_trabajo[[#This Row],[Nro.]],'Nómina de personal'!$A:$G,7,0))</f>
        <v>HISTORIA Y CIENCIAS SOCIALES BACHILLERATO</v>
      </c>
      <c r="F249" s="229" t="s">
        <v>437</v>
      </c>
      <c r="G249" s="229" t="s">
        <v>456</v>
      </c>
      <c r="H249" s="229" t="s">
        <v>225</v>
      </c>
      <c r="I249" s="230" t="s">
        <v>171</v>
      </c>
      <c r="J249" s="230"/>
      <c r="K249" s="230"/>
      <c r="L249" s="231"/>
      <c r="M249" s="231"/>
      <c r="N249" s="231"/>
      <c r="O249" s="231"/>
      <c r="P249" s="231"/>
      <c r="Q249" s="231"/>
      <c r="R249" s="231"/>
      <c r="S249" s="231"/>
      <c r="T249" s="231"/>
      <c r="U249" s="231"/>
      <c r="V249" s="231"/>
      <c r="W249" s="231"/>
      <c r="X249" s="231"/>
      <c r="Y249" s="231"/>
      <c r="Z249" s="231"/>
      <c r="AA249" s="231"/>
      <c r="AB249" s="231"/>
      <c r="AC249" s="231"/>
      <c r="AD249" s="231"/>
      <c r="AE249" s="231"/>
      <c r="AF249" s="231"/>
      <c r="AG249" s="231"/>
      <c r="AH249" s="231"/>
      <c r="AI249" s="231"/>
      <c r="AJ249" s="231"/>
      <c r="AK249" s="231"/>
      <c r="AL249" s="231"/>
      <c r="AM249" s="231"/>
      <c r="AN249" s="231"/>
      <c r="AO249" s="231"/>
      <c r="AP249" s="231"/>
      <c r="AQ249" s="231"/>
      <c r="AR249" s="231"/>
      <c r="AS249" s="231"/>
      <c r="AT249" s="232"/>
      <c r="AU249" s="232"/>
      <c r="AV249" s="232"/>
      <c r="AW249" s="232"/>
      <c r="AX249" s="233"/>
      <c r="AY249" s="232"/>
      <c r="AZ249" s="232"/>
      <c r="BA249" s="232"/>
      <c r="BB249" s="232">
        <v>2</v>
      </c>
      <c r="BC249" s="232"/>
      <c r="BD249" s="232"/>
      <c r="BE249" s="232"/>
      <c r="BF249" s="232"/>
      <c r="BG249" s="232"/>
      <c r="BH249" s="232"/>
      <c r="BI249" s="234">
        <f>+SUM(Distributivo_trabajo[[#This Row],[Grupo 3 años A]:[Tercero de BT IEME A]])</f>
        <v>2</v>
      </c>
      <c r="BJ249" s="235"/>
      <c r="BK249" s="235"/>
      <c r="BL249" s="235"/>
      <c r="BM249" s="235"/>
      <c r="BN249" s="235"/>
      <c r="BO249" s="235"/>
      <c r="BP249" s="235"/>
      <c r="BQ249" s="235"/>
      <c r="BR249" s="235"/>
      <c r="BS249" s="235"/>
      <c r="BT249" s="235"/>
      <c r="BU249" s="235"/>
      <c r="BV249" s="236"/>
      <c r="BW249" s="236"/>
      <c r="BX249" s="236"/>
      <c r="BY249" s="236"/>
      <c r="BZ249" s="237">
        <f>+SUM(Distributivo_trabajo[[#This Row],[Grupo 3 años A2]:[BTP]])</f>
        <v>0</v>
      </c>
      <c r="CA249" s="232"/>
      <c r="CB249" s="232"/>
      <c r="CC249" s="232"/>
      <c r="CD249" s="232"/>
      <c r="CE249" s="232"/>
      <c r="CF249" s="232"/>
      <c r="CG249" s="234">
        <f>+SUM(Distributivo_trabajo[[#This Row],[8vo A]:[Tercero de BGU A3]])</f>
        <v>0</v>
      </c>
      <c r="CH249" s="232"/>
      <c r="CI249" s="232"/>
      <c r="CJ249" s="232"/>
      <c r="CK24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49" s="234"/>
      <c r="CM249" s="234">
        <f>+SUM(Distributivo_trabajo[[#This Row],[Directivo]:[Total Periodos acompañamiento]])</f>
        <v>2</v>
      </c>
      <c r="CN249" s="238"/>
    </row>
    <row r="250" spans="1:92" x14ac:dyDescent="0.3">
      <c r="A250" s="227">
        <v>7</v>
      </c>
      <c r="B250" s="228" t="str">
        <f ca="1">IF(Distributivo_trabajo[[#This Row],[Nro.]]="","",VLOOKUP(Distributivo_trabajo[[#This Row],[Nro.]],'Nómina de personal'!$A:$C,3,0))</f>
        <v xml:space="preserve">CONSOLACIÓN PETRONILA YUPANGUI GUILCAZO </v>
      </c>
      <c r="C250" s="228" t="str">
        <f ca="1">IF(Distributivo_trabajo[[#This Row],[Nro.]]="","",VLOOKUP(Distributivo_trabajo[[#This Row],[Nro.]],'Nómina de personal'!$A:$K,11,0))</f>
        <v>Nomb. Definitivo</v>
      </c>
      <c r="D250" s="228" t="str">
        <f ca="1">IF(Distributivo_trabajo[[#This Row],[Nro.]]="","",VLOOKUP(Distributivo_trabajo[[#This Row],[Nro.]],'Nómina de personal'!$A:$L,12,0))</f>
        <v>Docente</v>
      </c>
      <c r="E250" s="228" t="str">
        <f ca="1">IF(Distributivo_trabajo[[#This Row],[Nro.]]="","",VLOOKUP(Distributivo_trabajo[[#This Row],[Nro.]],'Nómina de personal'!$A:$G,7,0))</f>
        <v>HISTORIA Y CIENCIAS SOCIALES BACHILLERATO</v>
      </c>
      <c r="F250" s="229" t="s">
        <v>437</v>
      </c>
      <c r="G250" s="229" t="s">
        <v>456</v>
      </c>
      <c r="H250" s="229" t="s">
        <v>225</v>
      </c>
      <c r="I250" s="230" t="s">
        <v>171</v>
      </c>
      <c r="J250" s="242"/>
      <c r="K250" s="242"/>
      <c r="L250" s="243"/>
      <c r="M250" s="243"/>
      <c r="N250" s="243"/>
      <c r="O250" s="243"/>
      <c r="P250" s="231"/>
      <c r="Q250" s="231"/>
      <c r="R250" s="231"/>
      <c r="S250" s="231"/>
      <c r="T250" s="231"/>
      <c r="U250" s="231"/>
      <c r="V250" s="231"/>
      <c r="W250" s="231"/>
      <c r="X250" s="231"/>
      <c r="Y250" s="231"/>
      <c r="Z250" s="231"/>
      <c r="AA250" s="231"/>
      <c r="AB250" s="231"/>
      <c r="AC250" s="231"/>
      <c r="AD250" s="231"/>
      <c r="AE250" s="231"/>
      <c r="AF250" s="231"/>
      <c r="AG250" s="231"/>
      <c r="AH250" s="231"/>
      <c r="AI250" s="231"/>
      <c r="AJ250" s="243"/>
      <c r="AK250" s="243"/>
      <c r="AL250" s="243"/>
      <c r="AM250" s="243"/>
      <c r="AN250" s="243"/>
      <c r="AO250" s="243"/>
      <c r="AP250" s="243"/>
      <c r="AQ250" s="243"/>
      <c r="AR250" s="243"/>
      <c r="AS250" s="243"/>
      <c r="AT250" s="244"/>
      <c r="AU250" s="244"/>
      <c r="AV250" s="244"/>
      <c r="AW250" s="244"/>
      <c r="AX250" s="245"/>
      <c r="AY250" s="244"/>
      <c r="AZ250" s="244"/>
      <c r="BA250" s="244"/>
      <c r="BB250" s="244"/>
      <c r="BC250" s="244">
        <v>2</v>
      </c>
      <c r="BD250" s="244"/>
      <c r="BE250" s="244"/>
      <c r="BF250" s="244"/>
      <c r="BG250" s="244"/>
      <c r="BH250" s="244"/>
      <c r="BI250" s="246">
        <f>+SUM(Distributivo_trabajo[[#This Row],[Grupo 3 años A]:[Tercero de BT IEME A]])</f>
        <v>2</v>
      </c>
      <c r="BJ250" s="247"/>
      <c r="BK250" s="247"/>
      <c r="BL250" s="247"/>
      <c r="BM250" s="247"/>
      <c r="BN250" s="247"/>
      <c r="BO250" s="247"/>
      <c r="BP250" s="247"/>
      <c r="BQ250" s="247"/>
      <c r="BR250" s="247"/>
      <c r="BS250" s="247"/>
      <c r="BT250" s="247"/>
      <c r="BU250" s="247"/>
      <c r="BV250" s="248"/>
      <c r="BW250" s="248"/>
      <c r="BX250" s="248"/>
      <c r="BY250" s="248"/>
      <c r="BZ250" s="249">
        <f>+SUM(Distributivo_trabajo[[#This Row],[Grupo 3 años A2]:[BTP]])</f>
        <v>0</v>
      </c>
      <c r="CA250" s="244"/>
      <c r="CB250" s="244"/>
      <c r="CC250" s="244"/>
      <c r="CD250" s="244"/>
      <c r="CE250" s="244"/>
      <c r="CF250" s="244"/>
      <c r="CG250" s="246">
        <f>+SUM(Distributivo_trabajo[[#This Row],[8vo A]:[Tercero de BGU A3]])</f>
        <v>0</v>
      </c>
      <c r="CH250" s="244"/>
      <c r="CI250" s="244"/>
      <c r="CJ250" s="244"/>
      <c r="CK25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0" s="246"/>
      <c r="CM250" s="246">
        <f>+SUM(Distributivo_trabajo[[#This Row],[Directivo]:[Total Periodos acompañamiento]])</f>
        <v>2</v>
      </c>
      <c r="CN250" s="250"/>
    </row>
    <row r="251" spans="1:92" x14ac:dyDescent="0.3">
      <c r="A251" s="227">
        <v>7</v>
      </c>
      <c r="B251" s="228" t="str">
        <f ca="1">IF(Distributivo_trabajo[[#This Row],[Nro.]]="","",VLOOKUP(Distributivo_trabajo[[#This Row],[Nro.]],'Nómina de personal'!$A:$C,3,0))</f>
        <v xml:space="preserve">CONSOLACIÓN PETRONILA YUPANGUI GUILCAZO </v>
      </c>
      <c r="C251" s="228" t="str">
        <f ca="1">IF(Distributivo_trabajo[[#This Row],[Nro.]]="","",VLOOKUP(Distributivo_trabajo[[#This Row],[Nro.]],'Nómina de personal'!$A:$K,11,0))</f>
        <v>Nomb. Definitivo</v>
      </c>
      <c r="D251" s="228" t="str">
        <f ca="1">IF(Distributivo_trabajo[[#This Row],[Nro.]]="","",VLOOKUP(Distributivo_trabajo[[#This Row],[Nro.]],'Nómina de personal'!$A:$L,12,0))</f>
        <v>Docente</v>
      </c>
      <c r="E251" s="228" t="str">
        <f ca="1">IF(Distributivo_trabajo[[#This Row],[Nro.]]="","",VLOOKUP(Distributivo_trabajo[[#This Row],[Nro.]],'Nómina de personal'!$A:$G,7,0))</f>
        <v>HISTORIA Y CIENCIAS SOCIALES BACHILLERATO</v>
      </c>
      <c r="F251" s="229" t="s">
        <v>429</v>
      </c>
      <c r="G251" s="229" t="s">
        <v>196</v>
      </c>
      <c r="H251" s="229"/>
      <c r="I251" s="230" t="s">
        <v>845</v>
      </c>
      <c r="J251" s="230"/>
      <c r="K251" s="230"/>
      <c r="L251" s="231"/>
      <c r="M251" s="231"/>
      <c r="N251" s="231"/>
      <c r="O251" s="231"/>
      <c r="P251" s="231"/>
      <c r="Q251" s="231"/>
      <c r="R251" s="231"/>
      <c r="S251" s="231"/>
      <c r="T251" s="231"/>
      <c r="U251" s="231"/>
      <c r="V251" s="231"/>
      <c r="W251" s="231"/>
      <c r="X251" s="231"/>
      <c r="Y251" s="231"/>
      <c r="Z251" s="231"/>
      <c r="AA251" s="231"/>
      <c r="AB251" s="231"/>
      <c r="AC251" s="231"/>
      <c r="AD251" s="231"/>
      <c r="AE251" s="231"/>
      <c r="AF251" s="231"/>
      <c r="AG251" s="231"/>
      <c r="AH251" s="231"/>
      <c r="AI251" s="231"/>
      <c r="AJ251" s="231"/>
      <c r="AK251" s="231"/>
      <c r="AL251" s="231"/>
      <c r="AM251" s="231"/>
      <c r="AN251" s="231"/>
      <c r="AO251" s="231"/>
      <c r="AP251" s="231"/>
      <c r="AQ251" s="231"/>
      <c r="AR251" s="231"/>
      <c r="AS251" s="231"/>
      <c r="AT251" s="232"/>
      <c r="AU251" s="232"/>
      <c r="AV251" s="232"/>
      <c r="AW251" s="232">
        <v>1</v>
      </c>
      <c r="AX251" s="233"/>
      <c r="AY251" s="232"/>
      <c r="AZ251" s="232"/>
      <c r="BA251" s="232"/>
      <c r="BB251" s="232"/>
      <c r="BC251" s="232"/>
      <c r="BD251" s="232"/>
      <c r="BE251" s="232"/>
      <c r="BF251" s="232"/>
      <c r="BG251" s="232"/>
      <c r="BH251" s="232"/>
      <c r="BI251" s="234">
        <f>+SUM(Distributivo_trabajo[[#This Row],[Grupo 3 años A]:[Tercero de BT IEME A]])</f>
        <v>1</v>
      </c>
      <c r="BJ251" s="235"/>
      <c r="BK251" s="235"/>
      <c r="BL251" s="235"/>
      <c r="BM251" s="235"/>
      <c r="BN251" s="235"/>
      <c r="BO251" s="235"/>
      <c r="BP251" s="235"/>
      <c r="BQ251" s="235"/>
      <c r="BR251" s="235"/>
      <c r="BS251" s="235"/>
      <c r="BT251" s="235"/>
      <c r="BU251" s="235"/>
      <c r="BV251" s="236"/>
      <c r="BW251" s="236"/>
      <c r="BX251" s="236"/>
      <c r="BY251" s="236"/>
      <c r="BZ251" s="237">
        <f>+SUM(Distributivo_trabajo[[#This Row],[Grupo 3 años A2]:[BTP]])</f>
        <v>0</v>
      </c>
      <c r="CA251" s="232"/>
      <c r="CB251" s="232"/>
      <c r="CC251" s="232"/>
      <c r="CD251" s="232"/>
      <c r="CE251" s="232"/>
      <c r="CF251" s="232"/>
      <c r="CG251" s="234">
        <f>+SUM(Distributivo_trabajo[[#This Row],[8vo A]:[Tercero de BGU A3]])</f>
        <v>0</v>
      </c>
      <c r="CH251" s="232"/>
      <c r="CI251" s="232"/>
      <c r="CJ251" s="232"/>
      <c r="CK25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51" s="234"/>
      <c r="CM251" s="234">
        <f>+SUM(Distributivo_trabajo[[#This Row],[Directivo]:[Total Periodos acompañamiento]])</f>
        <v>1</v>
      </c>
      <c r="CN251" s="238"/>
    </row>
    <row r="252" spans="1:92" x14ac:dyDescent="0.3">
      <c r="A252" s="227">
        <v>47</v>
      </c>
      <c r="B252" s="228" t="str">
        <f ca="1">IF(Distributivo_trabajo[[#This Row],[Nro.]]="","",VLOOKUP(Distributivo_trabajo[[#This Row],[Nro.]],'Nómina de personal'!$A:$C,3,0))</f>
        <v xml:space="preserve">MONICA PATRICIA CHILUISA TOAPANTA </v>
      </c>
      <c r="C252" s="228" t="str">
        <f ca="1">IF(Distributivo_trabajo[[#This Row],[Nro.]]="","",VLOOKUP(Distributivo_trabajo[[#This Row],[Nro.]],'Nómina de personal'!$A:$K,11,0))</f>
        <v>Nomb. Definitivo</v>
      </c>
      <c r="D252" s="228" t="str">
        <f ca="1">IF(Distributivo_trabajo[[#This Row],[Nro.]]="","",VLOOKUP(Distributivo_trabajo[[#This Row],[Nro.]],'Nómina de personal'!$A:$L,12,0))</f>
        <v>Docente</v>
      </c>
      <c r="E252" s="228" t="str">
        <f ca="1">IF(Distributivo_trabajo[[#This Row],[Nro.]]="","",VLOOKUP(Distributivo_trabajo[[#This Row],[Nro.]],'Nómina de personal'!$A:$G,7,0))</f>
        <v>GANADOR DE QSM 7 DOCENTE DE EMPRENDIMIENTO Y GESTIÓN BGU</v>
      </c>
      <c r="F252" s="229" t="s">
        <v>421</v>
      </c>
      <c r="G252" s="229" t="s">
        <v>198</v>
      </c>
      <c r="H252" s="229"/>
      <c r="I252" s="230" t="s">
        <v>180</v>
      </c>
      <c r="J252" s="230"/>
      <c r="K252" s="230"/>
      <c r="L252" s="231"/>
      <c r="M252" s="231"/>
      <c r="N252" s="231"/>
      <c r="O252" s="231"/>
      <c r="P252" s="231"/>
      <c r="Q252" s="231"/>
      <c r="R252" s="231"/>
      <c r="S252" s="231"/>
      <c r="T252" s="231"/>
      <c r="U252" s="231"/>
      <c r="V252" s="231"/>
      <c r="W252" s="231"/>
      <c r="X252" s="231"/>
      <c r="Y252" s="231"/>
      <c r="Z252" s="231"/>
      <c r="AA252" s="231"/>
      <c r="AB252" s="231"/>
      <c r="AC252" s="231"/>
      <c r="AD252" s="231"/>
      <c r="AE252" s="231"/>
      <c r="AF252" s="231"/>
      <c r="AG252" s="231"/>
      <c r="AH252" s="231"/>
      <c r="AI252" s="231"/>
      <c r="AJ252" s="231"/>
      <c r="AK252" s="231"/>
      <c r="AL252" s="231"/>
      <c r="AM252" s="231"/>
      <c r="AN252" s="231"/>
      <c r="AO252" s="231"/>
      <c r="AP252" s="231"/>
      <c r="AQ252" s="231"/>
      <c r="AR252" s="231"/>
      <c r="AS252" s="231"/>
      <c r="AT252" s="232"/>
      <c r="AU252" s="232"/>
      <c r="AV252" s="232"/>
      <c r="AW252" s="232"/>
      <c r="AX252" s="233"/>
      <c r="AY252" s="232">
        <v>2</v>
      </c>
      <c r="AZ252" s="232"/>
      <c r="BA252" s="232"/>
      <c r="BB252" s="232"/>
      <c r="BC252" s="232"/>
      <c r="BD252" s="232"/>
      <c r="BE252" s="232"/>
      <c r="BF252" s="232"/>
      <c r="BG252" s="232"/>
      <c r="BH252" s="232"/>
      <c r="BI252" s="234">
        <f>+SUM(Distributivo_trabajo[[#This Row],[Grupo 3 años A]:[Tercero de BT IEME A]])</f>
        <v>2</v>
      </c>
      <c r="BJ252" s="235"/>
      <c r="BK252" s="235"/>
      <c r="BL252" s="235"/>
      <c r="BM252" s="235"/>
      <c r="BN252" s="235"/>
      <c r="BO252" s="235"/>
      <c r="BP252" s="235"/>
      <c r="BQ252" s="235"/>
      <c r="BR252" s="235"/>
      <c r="BS252" s="235"/>
      <c r="BT252" s="235"/>
      <c r="BU252" s="235"/>
      <c r="BV252" s="236"/>
      <c r="BW252" s="236"/>
      <c r="BX252" s="236"/>
      <c r="BY252" s="236"/>
      <c r="BZ252" s="237">
        <f>+SUM(Distributivo_trabajo[[#This Row],[Grupo 3 años A2]:[BTP]])</f>
        <v>0</v>
      </c>
      <c r="CA252" s="232"/>
      <c r="CB252" s="232"/>
      <c r="CC252" s="232"/>
      <c r="CD252" s="232"/>
      <c r="CE252" s="232"/>
      <c r="CF252" s="232"/>
      <c r="CG252" s="234">
        <f>+SUM(Distributivo_trabajo[[#This Row],[8vo A]:[Tercero de BGU A3]])</f>
        <v>0</v>
      </c>
      <c r="CH252" s="232"/>
      <c r="CI252" s="232"/>
      <c r="CJ252" s="232"/>
      <c r="CK25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2" s="234">
        <v>4</v>
      </c>
      <c r="CM252" s="234">
        <f>+SUM(Distributivo_trabajo[[#This Row],[Directivo]:[Total Periodos acompañamiento]])</f>
        <v>6</v>
      </c>
      <c r="CN252" s="238"/>
    </row>
    <row r="253" spans="1:92" x14ac:dyDescent="0.3">
      <c r="A253" s="227">
        <v>47</v>
      </c>
      <c r="B253" s="228" t="str">
        <f ca="1">IF(Distributivo_trabajo[[#This Row],[Nro.]]="","",VLOOKUP(Distributivo_trabajo[[#This Row],[Nro.]],'Nómina de personal'!$A:$C,3,0))</f>
        <v xml:space="preserve">MONICA PATRICIA CHILUISA TOAPANTA </v>
      </c>
      <c r="C253" s="228" t="str">
        <f ca="1">IF(Distributivo_trabajo[[#This Row],[Nro.]]="","",VLOOKUP(Distributivo_trabajo[[#This Row],[Nro.]],'Nómina de personal'!$A:$K,11,0))</f>
        <v>Nomb. Definitivo</v>
      </c>
      <c r="D253" s="228" t="str">
        <f ca="1">IF(Distributivo_trabajo[[#This Row],[Nro.]]="","",VLOOKUP(Distributivo_trabajo[[#This Row],[Nro.]],'Nómina de personal'!$A:$L,12,0))</f>
        <v>Docente</v>
      </c>
      <c r="E253" s="228" t="str">
        <f ca="1">IF(Distributivo_trabajo[[#This Row],[Nro.]]="","",VLOOKUP(Distributivo_trabajo[[#This Row],[Nro.]],'Nómina de personal'!$A:$G,7,0))</f>
        <v>GANADOR DE QSM 7 DOCENTE DE EMPRENDIMIENTO Y GESTIÓN BGU</v>
      </c>
      <c r="F253" s="229" t="s">
        <v>421</v>
      </c>
      <c r="G253" s="229" t="s">
        <v>198</v>
      </c>
      <c r="H253" s="229"/>
      <c r="I253" s="230" t="s">
        <v>180</v>
      </c>
      <c r="J253" s="242"/>
      <c r="K253" s="242"/>
      <c r="L253" s="243"/>
      <c r="M253" s="243"/>
      <c r="N253" s="243"/>
      <c r="O253" s="243"/>
      <c r="P253" s="231"/>
      <c r="Q253" s="231"/>
      <c r="R253" s="231"/>
      <c r="S253" s="231"/>
      <c r="T253" s="231"/>
      <c r="U253" s="231"/>
      <c r="V253" s="231"/>
      <c r="W253" s="231"/>
      <c r="X253" s="231"/>
      <c r="Y253" s="231"/>
      <c r="Z253" s="231"/>
      <c r="AA253" s="231"/>
      <c r="AB253" s="231"/>
      <c r="AC253" s="231"/>
      <c r="AD253" s="231"/>
      <c r="AE253" s="231"/>
      <c r="AF253" s="231"/>
      <c r="AG253" s="231"/>
      <c r="AH253" s="231"/>
      <c r="AI253" s="231"/>
      <c r="AJ253" s="243"/>
      <c r="AK253" s="243"/>
      <c r="AL253" s="243"/>
      <c r="AM253" s="243"/>
      <c r="AN253" s="243"/>
      <c r="AO253" s="243"/>
      <c r="AP253" s="243"/>
      <c r="AQ253" s="243"/>
      <c r="AR253" s="243"/>
      <c r="AS253" s="243"/>
      <c r="AT253" s="244"/>
      <c r="AU253" s="244"/>
      <c r="AV253" s="244"/>
      <c r="AW253" s="244"/>
      <c r="AX253" s="245"/>
      <c r="AY253" s="244"/>
      <c r="AZ253" s="244">
        <v>2</v>
      </c>
      <c r="BA253" s="244"/>
      <c r="BB253" s="244"/>
      <c r="BC253" s="244"/>
      <c r="BD253" s="244"/>
      <c r="BE253" s="244"/>
      <c r="BF253" s="244"/>
      <c r="BG253" s="244"/>
      <c r="BH253" s="244"/>
      <c r="BI253" s="246">
        <f>+SUM(Distributivo_trabajo[[#This Row],[Grupo 3 años A]:[Tercero de BT IEME A]])</f>
        <v>2</v>
      </c>
      <c r="BJ253" s="247"/>
      <c r="BK253" s="247"/>
      <c r="BL253" s="247"/>
      <c r="BM253" s="247"/>
      <c r="BN253" s="247"/>
      <c r="BO253" s="247"/>
      <c r="BP253" s="247"/>
      <c r="BQ253" s="247"/>
      <c r="BR253" s="247"/>
      <c r="BS253" s="247"/>
      <c r="BT253" s="247"/>
      <c r="BU253" s="247"/>
      <c r="BV253" s="248"/>
      <c r="BW253" s="248"/>
      <c r="BX253" s="248"/>
      <c r="BY253" s="248"/>
      <c r="BZ253" s="249">
        <f>+SUM(Distributivo_trabajo[[#This Row],[Grupo 3 años A2]:[BTP]])</f>
        <v>0</v>
      </c>
      <c r="CA253" s="244"/>
      <c r="CB253" s="244"/>
      <c r="CC253" s="244"/>
      <c r="CD253" s="244"/>
      <c r="CE253" s="244"/>
      <c r="CF253" s="244"/>
      <c r="CG253" s="246">
        <f>+SUM(Distributivo_trabajo[[#This Row],[8vo A]:[Tercero de BGU A3]])</f>
        <v>0</v>
      </c>
      <c r="CH253" s="244"/>
      <c r="CI253" s="244"/>
      <c r="CJ253" s="244"/>
      <c r="CK25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3" s="246"/>
      <c r="CM253" s="246">
        <f>+SUM(Distributivo_trabajo[[#This Row],[Directivo]:[Total Periodos acompañamiento]])</f>
        <v>2</v>
      </c>
      <c r="CN253" s="250"/>
    </row>
    <row r="254" spans="1:92" x14ac:dyDescent="0.3">
      <c r="A254" s="227">
        <v>47</v>
      </c>
      <c r="B254" s="228" t="str">
        <f ca="1">IF(Distributivo_trabajo[[#This Row],[Nro.]]="","",VLOOKUP(Distributivo_trabajo[[#This Row],[Nro.]],'Nómina de personal'!$A:$C,3,0))</f>
        <v xml:space="preserve">MONICA PATRICIA CHILUISA TOAPANTA </v>
      </c>
      <c r="C254" s="228" t="str">
        <f ca="1">IF(Distributivo_trabajo[[#This Row],[Nro.]]="","",VLOOKUP(Distributivo_trabajo[[#This Row],[Nro.]],'Nómina de personal'!$A:$K,11,0))</f>
        <v>Nomb. Definitivo</v>
      </c>
      <c r="D254" s="228" t="str">
        <f ca="1">IF(Distributivo_trabajo[[#This Row],[Nro.]]="","",VLOOKUP(Distributivo_trabajo[[#This Row],[Nro.]],'Nómina de personal'!$A:$L,12,0))</f>
        <v>Docente</v>
      </c>
      <c r="E254" s="228" t="str">
        <f ca="1">IF(Distributivo_trabajo[[#This Row],[Nro.]]="","",VLOOKUP(Distributivo_trabajo[[#This Row],[Nro.]],'Nómina de personal'!$A:$G,7,0))</f>
        <v>GANADOR DE QSM 7 DOCENTE DE EMPRENDIMIENTO Y GESTIÓN BGU</v>
      </c>
      <c r="F254" s="229" t="s">
        <v>421</v>
      </c>
      <c r="G254" s="229" t="s">
        <v>198</v>
      </c>
      <c r="H254" s="229"/>
      <c r="I254" s="230" t="s">
        <v>180</v>
      </c>
      <c r="J254" s="242"/>
      <c r="K254" s="242"/>
      <c r="L254" s="243"/>
      <c r="M254" s="243"/>
      <c r="N254" s="243"/>
      <c r="O254" s="243"/>
      <c r="P254" s="231"/>
      <c r="Q254" s="231"/>
      <c r="R254" s="231"/>
      <c r="S254" s="231"/>
      <c r="T254" s="231"/>
      <c r="U254" s="231"/>
      <c r="V254" s="231"/>
      <c r="W254" s="231"/>
      <c r="X254" s="231"/>
      <c r="Y254" s="231"/>
      <c r="Z254" s="231"/>
      <c r="AA254" s="231"/>
      <c r="AB254" s="231"/>
      <c r="AC254" s="231"/>
      <c r="AD254" s="231"/>
      <c r="AE254" s="231"/>
      <c r="AF254" s="231"/>
      <c r="AG254" s="231"/>
      <c r="AH254" s="231"/>
      <c r="AI254" s="231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4"/>
      <c r="AU254" s="244"/>
      <c r="AV254" s="244"/>
      <c r="AW254" s="244"/>
      <c r="AX254" s="245"/>
      <c r="AY254" s="244"/>
      <c r="AZ254" s="244"/>
      <c r="BA254" s="244">
        <v>2</v>
      </c>
      <c r="BB254" s="244"/>
      <c r="BC254" s="244"/>
      <c r="BD254" s="244"/>
      <c r="BE254" s="244"/>
      <c r="BF254" s="244"/>
      <c r="BG254" s="244"/>
      <c r="BH254" s="244"/>
      <c r="BI254" s="246">
        <f>+SUM(Distributivo_trabajo[[#This Row],[Grupo 3 años A]:[Tercero de BT IEME A]])</f>
        <v>2</v>
      </c>
      <c r="BJ254" s="247"/>
      <c r="BK254" s="247"/>
      <c r="BL254" s="247"/>
      <c r="BM254" s="247"/>
      <c r="BN254" s="247"/>
      <c r="BO254" s="247"/>
      <c r="BP254" s="247"/>
      <c r="BQ254" s="247"/>
      <c r="BR254" s="247"/>
      <c r="BS254" s="247"/>
      <c r="BT254" s="247"/>
      <c r="BU254" s="247"/>
      <c r="BV254" s="248"/>
      <c r="BW254" s="248"/>
      <c r="BX254" s="248"/>
      <c r="BY254" s="248"/>
      <c r="BZ254" s="249">
        <f>+SUM(Distributivo_trabajo[[#This Row],[Grupo 3 años A2]:[BTP]])</f>
        <v>0</v>
      </c>
      <c r="CA254" s="244"/>
      <c r="CB254" s="244"/>
      <c r="CC254" s="244"/>
      <c r="CD254" s="244"/>
      <c r="CE254" s="244"/>
      <c r="CF254" s="244"/>
      <c r="CG254" s="246">
        <f>+SUM(Distributivo_trabajo[[#This Row],[8vo A]:[Tercero de BGU A3]])</f>
        <v>0</v>
      </c>
      <c r="CH254" s="244"/>
      <c r="CI254" s="244"/>
      <c r="CJ254" s="244"/>
      <c r="CK25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4" s="246"/>
      <c r="CM254" s="246">
        <f>+SUM(Distributivo_trabajo[[#This Row],[Directivo]:[Total Periodos acompañamiento]])</f>
        <v>2</v>
      </c>
      <c r="CN254" s="250"/>
    </row>
    <row r="255" spans="1:92" x14ac:dyDescent="0.3">
      <c r="A255" s="227">
        <v>47</v>
      </c>
      <c r="B255" s="228" t="str">
        <f ca="1">IF(Distributivo_trabajo[[#This Row],[Nro.]]="","",VLOOKUP(Distributivo_trabajo[[#This Row],[Nro.]],'Nómina de personal'!$A:$C,3,0))</f>
        <v xml:space="preserve">MONICA PATRICIA CHILUISA TOAPANTA </v>
      </c>
      <c r="C255" s="228" t="str">
        <f ca="1">IF(Distributivo_trabajo[[#This Row],[Nro.]]="","",VLOOKUP(Distributivo_trabajo[[#This Row],[Nro.]],'Nómina de personal'!$A:$K,11,0))</f>
        <v>Nomb. Definitivo</v>
      </c>
      <c r="D255" s="228" t="str">
        <f ca="1">IF(Distributivo_trabajo[[#This Row],[Nro.]]="","",VLOOKUP(Distributivo_trabajo[[#This Row],[Nro.]],'Nómina de personal'!$A:$L,12,0))</f>
        <v>Docente</v>
      </c>
      <c r="E255" s="228" t="str">
        <f ca="1">IF(Distributivo_trabajo[[#This Row],[Nro.]]="","",VLOOKUP(Distributivo_trabajo[[#This Row],[Nro.]],'Nómina de personal'!$A:$G,7,0))</f>
        <v>GANADOR DE QSM 7 DOCENTE DE EMPRENDIMIENTO Y GESTIÓN BGU</v>
      </c>
      <c r="F255" s="229" t="s">
        <v>421</v>
      </c>
      <c r="G255" s="229" t="s">
        <v>456</v>
      </c>
      <c r="H255" s="229" t="s">
        <v>215</v>
      </c>
      <c r="I255" s="230" t="s">
        <v>180</v>
      </c>
      <c r="J255" s="230"/>
      <c r="K255" s="230"/>
      <c r="L255" s="231"/>
      <c r="M255" s="231"/>
      <c r="N255" s="231"/>
      <c r="O255" s="231"/>
      <c r="P255" s="231"/>
      <c r="Q255" s="231"/>
      <c r="R255" s="231"/>
      <c r="S255" s="231"/>
      <c r="T255" s="231"/>
      <c r="U255" s="231"/>
      <c r="V255" s="231"/>
      <c r="W255" s="231"/>
      <c r="X255" s="231"/>
      <c r="Y255" s="231"/>
      <c r="Z255" s="231"/>
      <c r="AA255" s="231"/>
      <c r="AB255" s="231"/>
      <c r="AC255" s="231"/>
      <c r="AD255" s="231"/>
      <c r="AE255" s="231"/>
      <c r="AF255" s="231"/>
      <c r="AG255" s="231"/>
      <c r="AH255" s="231"/>
      <c r="AI255" s="231"/>
      <c r="AJ255" s="231"/>
      <c r="AK255" s="231"/>
      <c r="AL255" s="231"/>
      <c r="AM255" s="231"/>
      <c r="AN255" s="231"/>
      <c r="AO255" s="231"/>
      <c r="AP255" s="231"/>
      <c r="AQ255" s="231"/>
      <c r="AR255" s="231"/>
      <c r="AS255" s="231"/>
      <c r="AT255" s="232"/>
      <c r="AU255" s="232"/>
      <c r="AV255" s="232"/>
      <c r="AW255" s="232"/>
      <c r="AX255" s="233"/>
      <c r="AY255" s="232"/>
      <c r="AZ255" s="232"/>
      <c r="BA255" s="232"/>
      <c r="BB255" s="232"/>
      <c r="BC255" s="232"/>
      <c r="BD255" s="232"/>
      <c r="BE255" s="232">
        <v>2</v>
      </c>
      <c r="BF255" s="232"/>
      <c r="BG255" s="232"/>
      <c r="BH255" s="232"/>
      <c r="BI255" s="234">
        <f>+SUM(Distributivo_trabajo[[#This Row],[Grupo 3 años A]:[Tercero de BT IEME A]])</f>
        <v>2</v>
      </c>
      <c r="BJ255" s="235"/>
      <c r="BK255" s="235"/>
      <c r="BL255" s="235"/>
      <c r="BM255" s="235"/>
      <c r="BN255" s="235"/>
      <c r="BO255" s="235"/>
      <c r="BP255" s="235"/>
      <c r="BQ255" s="235"/>
      <c r="BR255" s="235"/>
      <c r="BS255" s="235"/>
      <c r="BT255" s="235"/>
      <c r="BU255" s="235"/>
      <c r="BV255" s="236"/>
      <c r="BW255" s="236"/>
      <c r="BX255" s="236"/>
      <c r="BY255" s="236"/>
      <c r="BZ255" s="237">
        <f>+SUM(Distributivo_trabajo[[#This Row],[Grupo 3 años A2]:[BTP]])</f>
        <v>0</v>
      </c>
      <c r="CA255" s="232"/>
      <c r="CB255" s="232"/>
      <c r="CC255" s="232"/>
      <c r="CD255" s="232"/>
      <c r="CE255" s="232"/>
      <c r="CF255" s="232"/>
      <c r="CG255" s="234">
        <f>+SUM(Distributivo_trabajo[[#This Row],[8vo A]:[Tercero de BGU A3]])</f>
        <v>0</v>
      </c>
      <c r="CH255" s="232"/>
      <c r="CI255" s="232"/>
      <c r="CJ255" s="232"/>
      <c r="CK25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5" s="234"/>
      <c r="CM255" s="234">
        <f>+SUM(Distributivo_trabajo[[#This Row],[Directivo]:[Total Periodos acompañamiento]])</f>
        <v>2</v>
      </c>
      <c r="CN255" s="238"/>
    </row>
    <row r="256" spans="1:92" x14ac:dyDescent="0.3">
      <c r="A256" s="227">
        <v>47</v>
      </c>
      <c r="B256" s="228" t="str">
        <f ca="1">IF(Distributivo_trabajo[[#This Row],[Nro.]]="","",VLOOKUP(Distributivo_trabajo[[#This Row],[Nro.]],'Nómina de personal'!$A:$C,3,0))</f>
        <v xml:space="preserve">MONICA PATRICIA CHILUISA TOAPANTA </v>
      </c>
      <c r="C256" s="228" t="str">
        <f ca="1">IF(Distributivo_trabajo[[#This Row],[Nro.]]="","",VLOOKUP(Distributivo_trabajo[[#This Row],[Nro.]],'Nómina de personal'!$A:$K,11,0))</f>
        <v>Nomb. Definitivo</v>
      </c>
      <c r="D256" s="228" t="str">
        <f ca="1">IF(Distributivo_trabajo[[#This Row],[Nro.]]="","",VLOOKUP(Distributivo_trabajo[[#This Row],[Nro.]],'Nómina de personal'!$A:$L,12,0))</f>
        <v>Docente</v>
      </c>
      <c r="E256" s="228" t="str">
        <f ca="1">IF(Distributivo_trabajo[[#This Row],[Nro.]]="","",VLOOKUP(Distributivo_trabajo[[#This Row],[Nro.]],'Nómina de personal'!$A:$G,7,0))</f>
        <v>GANADOR DE QSM 7 DOCENTE DE EMPRENDIMIENTO Y GESTIÓN BGU</v>
      </c>
      <c r="F256" s="229" t="s">
        <v>421</v>
      </c>
      <c r="G256" s="229" t="s">
        <v>456</v>
      </c>
      <c r="H256" s="229" t="s">
        <v>215</v>
      </c>
      <c r="I256" s="230" t="s">
        <v>180</v>
      </c>
      <c r="J256" s="242"/>
      <c r="K256" s="242"/>
      <c r="L256" s="243"/>
      <c r="M256" s="243"/>
      <c r="N256" s="243"/>
      <c r="O256" s="243"/>
      <c r="P256" s="231"/>
      <c r="Q256" s="231"/>
      <c r="R256" s="231"/>
      <c r="S256" s="231"/>
      <c r="T256" s="231"/>
      <c r="U256" s="231"/>
      <c r="V256" s="231"/>
      <c r="W256" s="231"/>
      <c r="X256" s="231"/>
      <c r="Y256" s="231"/>
      <c r="Z256" s="231"/>
      <c r="AA256" s="231"/>
      <c r="AB256" s="231"/>
      <c r="AC256" s="231"/>
      <c r="AD256" s="231"/>
      <c r="AE256" s="231"/>
      <c r="AF256" s="231"/>
      <c r="AG256" s="231"/>
      <c r="AH256" s="231"/>
      <c r="AI256" s="231"/>
      <c r="AJ256" s="243"/>
      <c r="AK256" s="243"/>
      <c r="AL256" s="243"/>
      <c r="AM256" s="243"/>
      <c r="AN256" s="243"/>
      <c r="AO256" s="243"/>
      <c r="AP256" s="243"/>
      <c r="AQ256" s="243"/>
      <c r="AR256" s="243"/>
      <c r="AS256" s="243"/>
      <c r="AT256" s="244"/>
      <c r="AU256" s="244"/>
      <c r="AV256" s="244"/>
      <c r="AW256" s="244"/>
      <c r="AX256" s="245"/>
      <c r="AY256" s="244"/>
      <c r="AZ256" s="244"/>
      <c r="BA256" s="244"/>
      <c r="BB256" s="244"/>
      <c r="BC256" s="244"/>
      <c r="BD256" s="244"/>
      <c r="BE256" s="244"/>
      <c r="BF256" s="244">
        <v>2</v>
      </c>
      <c r="BG256" s="244"/>
      <c r="BH256" s="244"/>
      <c r="BI256" s="246">
        <f>+SUM(Distributivo_trabajo[[#This Row],[Grupo 3 años A]:[Tercero de BT IEME A]])</f>
        <v>2</v>
      </c>
      <c r="BJ256" s="247"/>
      <c r="BK256" s="247"/>
      <c r="BL256" s="247"/>
      <c r="BM256" s="247"/>
      <c r="BN256" s="247"/>
      <c r="BO256" s="247"/>
      <c r="BP256" s="247"/>
      <c r="BQ256" s="247"/>
      <c r="BR256" s="247"/>
      <c r="BS256" s="247"/>
      <c r="BT256" s="247"/>
      <c r="BU256" s="247"/>
      <c r="BV256" s="248"/>
      <c r="BW256" s="248"/>
      <c r="BX256" s="248"/>
      <c r="BY256" s="248"/>
      <c r="BZ256" s="249">
        <f>+SUM(Distributivo_trabajo[[#This Row],[Grupo 3 años A2]:[BTP]])</f>
        <v>0</v>
      </c>
      <c r="CA256" s="244"/>
      <c r="CB256" s="244"/>
      <c r="CC256" s="244"/>
      <c r="CD256" s="244"/>
      <c r="CE256" s="244"/>
      <c r="CF256" s="244"/>
      <c r="CG256" s="246">
        <f>+SUM(Distributivo_trabajo[[#This Row],[8vo A]:[Tercero de BGU A3]])</f>
        <v>0</v>
      </c>
      <c r="CH256" s="244"/>
      <c r="CI256" s="244"/>
      <c r="CJ256" s="244"/>
      <c r="CK25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6" s="246"/>
      <c r="CM256" s="246">
        <f>+SUM(Distributivo_trabajo[[#This Row],[Directivo]:[Total Periodos acompañamiento]])</f>
        <v>2</v>
      </c>
      <c r="CN256" s="250"/>
    </row>
    <row r="257" spans="1:92" x14ac:dyDescent="0.3">
      <c r="A257" s="227">
        <v>47</v>
      </c>
      <c r="B257" s="228" t="str">
        <f ca="1">IF(Distributivo_trabajo[[#This Row],[Nro.]]="","",VLOOKUP(Distributivo_trabajo[[#This Row],[Nro.]],'Nómina de personal'!$A:$C,3,0))</f>
        <v xml:space="preserve">MONICA PATRICIA CHILUISA TOAPANTA </v>
      </c>
      <c r="C257" s="228" t="str">
        <f ca="1">IF(Distributivo_trabajo[[#This Row],[Nro.]]="","",VLOOKUP(Distributivo_trabajo[[#This Row],[Nro.]],'Nómina de personal'!$A:$K,11,0))</f>
        <v>Nomb. Definitivo</v>
      </c>
      <c r="D257" s="228" t="str">
        <f ca="1">IF(Distributivo_trabajo[[#This Row],[Nro.]]="","",VLOOKUP(Distributivo_trabajo[[#This Row],[Nro.]],'Nómina de personal'!$A:$L,12,0))</f>
        <v>Docente</v>
      </c>
      <c r="E257" s="228" t="str">
        <f ca="1">IF(Distributivo_trabajo[[#This Row],[Nro.]]="","",VLOOKUP(Distributivo_trabajo[[#This Row],[Nro.]],'Nómina de personal'!$A:$G,7,0))</f>
        <v>GANADOR DE QSM 7 DOCENTE DE EMPRENDIMIENTO Y GESTIÓN BGU</v>
      </c>
      <c r="F257" s="229" t="s">
        <v>421</v>
      </c>
      <c r="G257" s="229" t="s">
        <v>456</v>
      </c>
      <c r="H257" s="229" t="s">
        <v>215</v>
      </c>
      <c r="I257" s="230" t="s">
        <v>180</v>
      </c>
      <c r="J257" s="242"/>
      <c r="K257" s="242"/>
      <c r="L257" s="243"/>
      <c r="M257" s="243"/>
      <c r="N257" s="243"/>
      <c r="O257" s="243"/>
      <c r="P257" s="231"/>
      <c r="Q257" s="231"/>
      <c r="R257" s="231"/>
      <c r="S257" s="231"/>
      <c r="T257" s="231"/>
      <c r="U257" s="231"/>
      <c r="V257" s="231"/>
      <c r="W257" s="231"/>
      <c r="X257" s="231"/>
      <c r="Y257" s="231"/>
      <c r="Z257" s="231"/>
      <c r="AA257" s="231"/>
      <c r="AB257" s="231"/>
      <c r="AC257" s="231"/>
      <c r="AD257" s="231"/>
      <c r="AE257" s="231"/>
      <c r="AF257" s="231"/>
      <c r="AG257" s="231"/>
      <c r="AH257" s="231"/>
      <c r="AI257" s="231"/>
      <c r="AJ257" s="243"/>
      <c r="AK257" s="243"/>
      <c r="AL257" s="243"/>
      <c r="AM257" s="243"/>
      <c r="AN257" s="243"/>
      <c r="AO257" s="243"/>
      <c r="AP257" s="243"/>
      <c r="AQ257" s="243"/>
      <c r="AR257" s="243"/>
      <c r="AS257" s="243"/>
      <c r="AT257" s="244"/>
      <c r="AU257" s="244"/>
      <c r="AV257" s="244"/>
      <c r="AW257" s="244"/>
      <c r="AX257" s="245"/>
      <c r="AY257" s="244"/>
      <c r="AZ257" s="244"/>
      <c r="BA257" s="244"/>
      <c r="BB257" s="244"/>
      <c r="BC257" s="244"/>
      <c r="BD257" s="244"/>
      <c r="BE257" s="244"/>
      <c r="BF257" s="244"/>
      <c r="BG257" s="244">
        <v>2</v>
      </c>
      <c r="BH257" s="244"/>
      <c r="BI257" s="246">
        <f>+SUM(Distributivo_trabajo[[#This Row],[Grupo 3 años A]:[Tercero de BT IEME A]])</f>
        <v>2</v>
      </c>
      <c r="BJ257" s="247"/>
      <c r="BK257" s="247"/>
      <c r="BL257" s="247"/>
      <c r="BM257" s="247"/>
      <c r="BN257" s="247"/>
      <c r="BO257" s="247"/>
      <c r="BP257" s="247"/>
      <c r="BQ257" s="247"/>
      <c r="BR257" s="247"/>
      <c r="BS257" s="247"/>
      <c r="BT257" s="247"/>
      <c r="BU257" s="247"/>
      <c r="BV257" s="248"/>
      <c r="BW257" s="248"/>
      <c r="BX257" s="248"/>
      <c r="BY257" s="248"/>
      <c r="BZ257" s="249">
        <f>+SUM(Distributivo_trabajo[[#This Row],[Grupo 3 años A2]:[BTP]])</f>
        <v>0</v>
      </c>
      <c r="CA257" s="244"/>
      <c r="CB257" s="244"/>
      <c r="CC257" s="244"/>
      <c r="CD257" s="244"/>
      <c r="CE257" s="244"/>
      <c r="CF257" s="244"/>
      <c r="CG257" s="246">
        <f>+SUM(Distributivo_trabajo[[#This Row],[8vo A]:[Tercero de BGU A3]])</f>
        <v>0</v>
      </c>
      <c r="CH257" s="244"/>
      <c r="CI257" s="244"/>
      <c r="CJ257" s="244"/>
      <c r="CK25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7" s="246"/>
      <c r="CM257" s="246">
        <f>+SUM(Distributivo_trabajo[[#This Row],[Directivo]:[Total Periodos acompañamiento]])</f>
        <v>2</v>
      </c>
      <c r="CN257" s="250"/>
    </row>
    <row r="258" spans="1:92" x14ac:dyDescent="0.3">
      <c r="A258" s="227">
        <v>47</v>
      </c>
      <c r="B258" s="228" t="str">
        <f ca="1">IF(Distributivo_trabajo[[#This Row],[Nro.]]="","",VLOOKUP(Distributivo_trabajo[[#This Row],[Nro.]],'Nómina de personal'!$A:$C,3,0))</f>
        <v xml:space="preserve">MONICA PATRICIA CHILUISA TOAPANTA </v>
      </c>
      <c r="C258" s="228" t="str">
        <f ca="1">IF(Distributivo_trabajo[[#This Row],[Nro.]]="","",VLOOKUP(Distributivo_trabajo[[#This Row],[Nro.]],'Nómina de personal'!$A:$K,11,0))</f>
        <v>Nomb. Definitivo</v>
      </c>
      <c r="D258" s="228" t="str">
        <f ca="1">IF(Distributivo_trabajo[[#This Row],[Nro.]]="","",VLOOKUP(Distributivo_trabajo[[#This Row],[Nro.]],'Nómina de personal'!$A:$L,12,0))</f>
        <v>Docente</v>
      </c>
      <c r="E258" s="228" t="str">
        <f ca="1">IF(Distributivo_trabajo[[#This Row],[Nro.]]="","",VLOOKUP(Distributivo_trabajo[[#This Row],[Nro.]],'Nómina de personal'!$A:$G,7,0))</f>
        <v>GANADOR DE QSM 7 DOCENTE DE EMPRENDIMIENTO Y GESTIÓN BGU</v>
      </c>
      <c r="F258" s="229" t="s">
        <v>421</v>
      </c>
      <c r="G258" s="229" t="s">
        <v>456</v>
      </c>
      <c r="H258" s="229" t="s">
        <v>215</v>
      </c>
      <c r="I258" s="230" t="s">
        <v>180</v>
      </c>
      <c r="J258" s="242"/>
      <c r="K258" s="242"/>
      <c r="L258" s="243"/>
      <c r="M258" s="243"/>
      <c r="N258" s="243"/>
      <c r="O258" s="243"/>
      <c r="P258" s="231"/>
      <c r="Q258" s="231"/>
      <c r="R258" s="231"/>
      <c r="S258" s="231"/>
      <c r="T258" s="231"/>
      <c r="U258" s="231"/>
      <c r="V258" s="231"/>
      <c r="W258" s="231"/>
      <c r="X258" s="231"/>
      <c r="Y258" s="231"/>
      <c r="Z258" s="231"/>
      <c r="AA258" s="231"/>
      <c r="AB258" s="231"/>
      <c r="AC258" s="231"/>
      <c r="AD258" s="231"/>
      <c r="AE258" s="231"/>
      <c r="AF258" s="231"/>
      <c r="AG258" s="231"/>
      <c r="AH258" s="231"/>
      <c r="AI258" s="231"/>
      <c r="AJ258" s="243"/>
      <c r="AK258" s="243"/>
      <c r="AL258" s="243"/>
      <c r="AM258" s="243"/>
      <c r="AN258" s="243"/>
      <c r="AO258" s="243"/>
      <c r="AP258" s="243"/>
      <c r="AQ258" s="243"/>
      <c r="AR258" s="243"/>
      <c r="AS258" s="243"/>
      <c r="AT258" s="244"/>
      <c r="AU258" s="244"/>
      <c r="AV258" s="244"/>
      <c r="AW258" s="244"/>
      <c r="AX258" s="245"/>
      <c r="AY258" s="244"/>
      <c r="AZ258" s="244"/>
      <c r="BA258" s="244"/>
      <c r="BB258" s="244"/>
      <c r="BC258" s="244"/>
      <c r="BD258" s="244"/>
      <c r="BE258" s="244"/>
      <c r="BF258" s="244"/>
      <c r="BG258" s="244"/>
      <c r="BH258" s="244">
        <v>2</v>
      </c>
      <c r="BI258" s="246">
        <f>+SUM(Distributivo_trabajo[[#This Row],[Grupo 3 años A]:[Tercero de BT IEME A]])</f>
        <v>2</v>
      </c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8"/>
      <c r="BW258" s="248"/>
      <c r="BX258" s="248"/>
      <c r="BY258" s="248"/>
      <c r="BZ258" s="249">
        <f>+SUM(Distributivo_trabajo[[#This Row],[Grupo 3 años A2]:[BTP]])</f>
        <v>0</v>
      </c>
      <c r="CA258" s="244"/>
      <c r="CB258" s="244"/>
      <c r="CC258" s="244"/>
      <c r="CD258" s="244"/>
      <c r="CE258" s="244"/>
      <c r="CF258" s="244"/>
      <c r="CG258" s="246">
        <f>+SUM(Distributivo_trabajo[[#This Row],[8vo A]:[Tercero de BGU A3]])</f>
        <v>0</v>
      </c>
      <c r="CH258" s="244"/>
      <c r="CI258" s="244"/>
      <c r="CJ258" s="244"/>
      <c r="CK25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8" s="246"/>
      <c r="CM258" s="246">
        <f>+SUM(Distributivo_trabajo[[#This Row],[Directivo]:[Total Periodos acompañamiento]])</f>
        <v>2</v>
      </c>
      <c r="CN258" s="250"/>
    </row>
    <row r="259" spans="1:92" x14ac:dyDescent="0.3">
      <c r="A259" s="227">
        <v>47</v>
      </c>
      <c r="B259" s="228" t="str">
        <f ca="1">IF(Distributivo_trabajo[[#This Row],[Nro.]]="","",VLOOKUP(Distributivo_trabajo[[#This Row],[Nro.]],'Nómina de personal'!$A:$C,3,0))</f>
        <v xml:space="preserve">MONICA PATRICIA CHILUISA TOAPANTA </v>
      </c>
      <c r="C259" s="228" t="str">
        <f ca="1">IF(Distributivo_trabajo[[#This Row],[Nro.]]="","",VLOOKUP(Distributivo_trabajo[[#This Row],[Nro.]],'Nómina de personal'!$A:$K,11,0))</f>
        <v>Nomb. Definitivo</v>
      </c>
      <c r="D259" s="228" t="str">
        <f ca="1">IF(Distributivo_trabajo[[#This Row],[Nro.]]="","",VLOOKUP(Distributivo_trabajo[[#This Row],[Nro.]],'Nómina de personal'!$A:$L,12,0))</f>
        <v>Docente</v>
      </c>
      <c r="E259" s="228" t="str">
        <f ca="1">IF(Distributivo_trabajo[[#This Row],[Nro.]]="","",VLOOKUP(Distributivo_trabajo[[#This Row],[Nro.]],'Nómina de personal'!$A:$G,7,0))</f>
        <v>GANADOR DE QSM 7 DOCENTE DE EMPRENDIMIENTO Y GESTIÓN BGU</v>
      </c>
      <c r="F259" s="229" t="s">
        <v>421</v>
      </c>
      <c r="G259" s="229" t="s">
        <v>456</v>
      </c>
      <c r="H259" s="229" t="s">
        <v>225</v>
      </c>
      <c r="I259" s="230" t="s">
        <v>180</v>
      </c>
      <c r="J259" s="230"/>
      <c r="K259" s="230"/>
      <c r="L259" s="231"/>
      <c r="M259" s="231"/>
      <c r="N259" s="231"/>
      <c r="O259" s="231"/>
      <c r="P259" s="231"/>
      <c r="Q259" s="231"/>
      <c r="R259" s="231"/>
      <c r="S259" s="231"/>
      <c r="T259" s="231"/>
      <c r="U259" s="231"/>
      <c r="V259" s="231"/>
      <c r="W259" s="231"/>
      <c r="X259" s="231"/>
      <c r="Y259" s="231"/>
      <c r="Z259" s="231"/>
      <c r="AA259" s="231"/>
      <c r="AB259" s="231"/>
      <c r="AC259" s="231"/>
      <c r="AD259" s="231"/>
      <c r="AE259" s="231"/>
      <c r="AF259" s="231"/>
      <c r="AG259" s="231"/>
      <c r="AH259" s="231"/>
      <c r="AI259" s="231"/>
      <c r="AJ259" s="231"/>
      <c r="AK259" s="231"/>
      <c r="AL259" s="231"/>
      <c r="AM259" s="231"/>
      <c r="AN259" s="231"/>
      <c r="AO259" s="231"/>
      <c r="AP259" s="231"/>
      <c r="AQ259" s="231"/>
      <c r="AR259" s="231"/>
      <c r="AS259" s="231"/>
      <c r="AT259" s="232"/>
      <c r="AU259" s="232"/>
      <c r="AV259" s="232"/>
      <c r="AW259" s="232"/>
      <c r="AX259" s="233"/>
      <c r="AY259" s="232"/>
      <c r="AZ259" s="232"/>
      <c r="BA259" s="232"/>
      <c r="BB259" s="232">
        <v>2</v>
      </c>
      <c r="BC259" s="232"/>
      <c r="BD259" s="232"/>
      <c r="BE259" s="232"/>
      <c r="BF259" s="232"/>
      <c r="BG259" s="232"/>
      <c r="BH259" s="232"/>
      <c r="BI259" s="234">
        <f>+SUM(Distributivo_trabajo[[#This Row],[Grupo 3 años A]:[Tercero de BT IEME A]])</f>
        <v>2</v>
      </c>
      <c r="BJ259" s="235"/>
      <c r="BK259" s="235"/>
      <c r="BL259" s="235"/>
      <c r="BM259" s="235"/>
      <c r="BN259" s="235"/>
      <c r="BO259" s="235"/>
      <c r="BP259" s="235"/>
      <c r="BQ259" s="235"/>
      <c r="BR259" s="235"/>
      <c r="BS259" s="235"/>
      <c r="BT259" s="235"/>
      <c r="BU259" s="235"/>
      <c r="BV259" s="236"/>
      <c r="BW259" s="236"/>
      <c r="BX259" s="236"/>
      <c r="BY259" s="236"/>
      <c r="BZ259" s="237">
        <f>+SUM(Distributivo_trabajo[[#This Row],[Grupo 3 años A2]:[BTP]])</f>
        <v>0</v>
      </c>
      <c r="CA259" s="232"/>
      <c r="CB259" s="232"/>
      <c r="CC259" s="232"/>
      <c r="CD259" s="232"/>
      <c r="CE259" s="232"/>
      <c r="CF259" s="232"/>
      <c r="CG259" s="234">
        <f>+SUM(Distributivo_trabajo[[#This Row],[8vo A]:[Tercero de BGU A3]])</f>
        <v>0</v>
      </c>
      <c r="CH259" s="232"/>
      <c r="CI259" s="232"/>
      <c r="CJ259" s="232"/>
      <c r="CK25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59" s="234"/>
      <c r="CM259" s="234">
        <f>+SUM(Distributivo_trabajo[[#This Row],[Directivo]:[Total Periodos acompañamiento]])</f>
        <v>2</v>
      </c>
      <c r="CN259" s="238"/>
    </row>
    <row r="260" spans="1:92" x14ac:dyDescent="0.3">
      <c r="A260" s="227">
        <v>47</v>
      </c>
      <c r="B260" s="228" t="str">
        <f ca="1">IF(Distributivo_trabajo[[#This Row],[Nro.]]="","",VLOOKUP(Distributivo_trabajo[[#This Row],[Nro.]],'Nómina de personal'!$A:$C,3,0))</f>
        <v xml:space="preserve">MONICA PATRICIA CHILUISA TOAPANTA </v>
      </c>
      <c r="C260" s="228" t="str">
        <f ca="1">IF(Distributivo_trabajo[[#This Row],[Nro.]]="","",VLOOKUP(Distributivo_trabajo[[#This Row],[Nro.]],'Nómina de personal'!$A:$K,11,0))</f>
        <v>Nomb. Definitivo</v>
      </c>
      <c r="D260" s="228" t="str">
        <f ca="1">IF(Distributivo_trabajo[[#This Row],[Nro.]]="","",VLOOKUP(Distributivo_trabajo[[#This Row],[Nro.]],'Nómina de personal'!$A:$L,12,0))</f>
        <v>Docente</v>
      </c>
      <c r="E260" s="228" t="str">
        <f ca="1">IF(Distributivo_trabajo[[#This Row],[Nro.]]="","",VLOOKUP(Distributivo_trabajo[[#This Row],[Nro.]],'Nómina de personal'!$A:$G,7,0))</f>
        <v>GANADOR DE QSM 7 DOCENTE DE EMPRENDIMIENTO Y GESTIÓN BGU</v>
      </c>
      <c r="F260" s="229" t="s">
        <v>421</v>
      </c>
      <c r="G260" s="229" t="s">
        <v>456</v>
      </c>
      <c r="H260" s="229" t="s">
        <v>225</v>
      </c>
      <c r="I260" s="230" t="s">
        <v>180</v>
      </c>
      <c r="J260" s="242"/>
      <c r="K260" s="242"/>
      <c r="L260" s="243"/>
      <c r="M260" s="243"/>
      <c r="N260" s="243"/>
      <c r="O260" s="243"/>
      <c r="P260" s="231"/>
      <c r="Q260" s="231"/>
      <c r="R260" s="231"/>
      <c r="S260" s="231"/>
      <c r="T260" s="231"/>
      <c r="U260" s="231"/>
      <c r="V260" s="231"/>
      <c r="W260" s="231"/>
      <c r="X260" s="231"/>
      <c r="Y260" s="231"/>
      <c r="Z260" s="231"/>
      <c r="AA260" s="231"/>
      <c r="AB260" s="231"/>
      <c r="AC260" s="231"/>
      <c r="AD260" s="231"/>
      <c r="AE260" s="231"/>
      <c r="AF260" s="231"/>
      <c r="AG260" s="231"/>
      <c r="AH260" s="231"/>
      <c r="AI260" s="231"/>
      <c r="AJ260" s="243"/>
      <c r="AK260" s="243"/>
      <c r="AL260" s="243"/>
      <c r="AM260" s="243"/>
      <c r="AN260" s="243"/>
      <c r="AO260" s="243"/>
      <c r="AP260" s="243"/>
      <c r="AQ260" s="243"/>
      <c r="AR260" s="243"/>
      <c r="AS260" s="243"/>
      <c r="AT260" s="244"/>
      <c r="AU260" s="244"/>
      <c r="AV260" s="244"/>
      <c r="AW260" s="244"/>
      <c r="AX260" s="245"/>
      <c r="AY260" s="244"/>
      <c r="AZ260" s="244"/>
      <c r="BA260" s="244"/>
      <c r="BB260" s="244"/>
      <c r="BC260" s="244">
        <v>2</v>
      </c>
      <c r="BD260" s="244"/>
      <c r="BE260" s="244"/>
      <c r="BF260" s="244"/>
      <c r="BG260" s="244"/>
      <c r="BH260" s="244"/>
      <c r="BI260" s="246">
        <f>+SUM(Distributivo_trabajo[[#This Row],[Grupo 3 años A]:[Tercero de BT IEME A]])</f>
        <v>2</v>
      </c>
      <c r="BJ260" s="247"/>
      <c r="BK260" s="247"/>
      <c r="BL260" s="247"/>
      <c r="BM260" s="247"/>
      <c r="BN260" s="247"/>
      <c r="BO260" s="247"/>
      <c r="BP260" s="247"/>
      <c r="BQ260" s="247"/>
      <c r="BR260" s="247"/>
      <c r="BS260" s="247"/>
      <c r="BT260" s="247"/>
      <c r="BU260" s="247"/>
      <c r="BV260" s="248"/>
      <c r="BW260" s="248"/>
      <c r="BX260" s="248"/>
      <c r="BY260" s="248"/>
      <c r="BZ260" s="249">
        <f>+SUM(Distributivo_trabajo[[#This Row],[Grupo 3 años A2]:[BTP]])</f>
        <v>0</v>
      </c>
      <c r="CA260" s="244"/>
      <c r="CB260" s="244"/>
      <c r="CC260" s="244"/>
      <c r="CD260" s="244"/>
      <c r="CE260" s="244"/>
      <c r="CF260" s="244"/>
      <c r="CG260" s="246">
        <f>+SUM(Distributivo_trabajo[[#This Row],[8vo A]:[Tercero de BGU A3]])</f>
        <v>0</v>
      </c>
      <c r="CH260" s="244"/>
      <c r="CI260" s="244"/>
      <c r="CJ260" s="244"/>
      <c r="CK26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60" s="246"/>
      <c r="CM260" s="246">
        <f>+SUM(Distributivo_trabajo[[#This Row],[Directivo]:[Total Periodos acompañamiento]])</f>
        <v>2</v>
      </c>
      <c r="CN260" s="250"/>
    </row>
    <row r="261" spans="1:92" x14ac:dyDescent="0.3">
      <c r="A261" s="227">
        <v>47</v>
      </c>
      <c r="B261" s="228" t="str">
        <f ca="1">IF(Distributivo_trabajo[[#This Row],[Nro.]]="","",VLOOKUP(Distributivo_trabajo[[#This Row],[Nro.]],'Nómina de personal'!$A:$C,3,0))</f>
        <v xml:space="preserve">MONICA PATRICIA CHILUISA TOAPANTA </v>
      </c>
      <c r="C261" s="228" t="str">
        <f ca="1">IF(Distributivo_trabajo[[#This Row],[Nro.]]="","",VLOOKUP(Distributivo_trabajo[[#This Row],[Nro.]],'Nómina de personal'!$A:$K,11,0))</f>
        <v>Nomb. Definitivo</v>
      </c>
      <c r="D261" s="228" t="str">
        <f ca="1">IF(Distributivo_trabajo[[#This Row],[Nro.]]="","",VLOOKUP(Distributivo_trabajo[[#This Row],[Nro.]],'Nómina de personal'!$A:$L,12,0))</f>
        <v>Docente</v>
      </c>
      <c r="E261" s="228" t="str">
        <f ca="1">IF(Distributivo_trabajo[[#This Row],[Nro.]]="","",VLOOKUP(Distributivo_trabajo[[#This Row],[Nro.]],'Nómina de personal'!$A:$G,7,0))</f>
        <v>GANADOR DE QSM 7 DOCENTE DE EMPRENDIMIENTO Y GESTIÓN BGU</v>
      </c>
      <c r="F261" s="229" t="s">
        <v>421</v>
      </c>
      <c r="G261" s="229" t="s">
        <v>456</v>
      </c>
      <c r="H261" s="229" t="s">
        <v>225</v>
      </c>
      <c r="I261" s="230" t="s">
        <v>180</v>
      </c>
      <c r="J261" s="242"/>
      <c r="K261" s="242"/>
      <c r="L261" s="243"/>
      <c r="M261" s="243"/>
      <c r="N261" s="243"/>
      <c r="O261" s="243"/>
      <c r="P261" s="231"/>
      <c r="Q261" s="231"/>
      <c r="R261" s="231"/>
      <c r="S261" s="231"/>
      <c r="T261" s="231"/>
      <c r="U261" s="231"/>
      <c r="V261" s="231"/>
      <c r="W261" s="231"/>
      <c r="X261" s="231"/>
      <c r="Y261" s="231"/>
      <c r="Z261" s="231"/>
      <c r="AA261" s="231"/>
      <c r="AB261" s="231"/>
      <c r="AC261" s="231"/>
      <c r="AD261" s="231"/>
      <c r="AE261" s="231"/>
      <c r="AF261" s="231"/>
      <c r="AG261" s="231"/>
      <c r="AH261" s="231"/>
      <c r="AI261" s="231"/>
      <c r="AJ261" s="243"/>
      <c r="AK261" s="243"/>
      <c r="AL261" s="243"/>
      <c r="AM261" s="243"/>
      <c r="AN261" s="243"/>
      <c r="AO261" s="243"/>
      <c r="AP261" s="243"/>
      <c r="AQ261" s="243"/>
      <c r="AR261" s="243"/>
      <c r="AS261" s="243"/>
      <c r="AT261" s="244"/>
      <c r="AU261" s="244"/>
      <c r="AV261" s="244"/>
      <c r="AW261" s="244"/>
      <c r="AX261" s="245"/>
      <c r="AY261" s="244"/>
      <c r="AZ261" s="244"/>
      <c r="BA261" s="244"/>
      <c r="BB261" s="244"/>
      <c r="BC261" s="244"/>
      <c r="BD261" s="244">
        <v>2</v>
      </c>
      <c r="BE261" s="244"/>
      <c r="BF261" s="244"/>
      <c r="BG261" s="244"/>
      <c r="BH261" s="244"/>
      <c r="BI261" s="246">
        <f>+SUM(Distributivo_trabajo[[#This Row],[Grupo 3 años A]:[Tercero de BT IEME A]])</f>
        <v>2</v>
      </c>
      <c r="BJ261" s="247"/>
      <c r="BK261" s="247"/>
      <c r="BL261" s="247"/>
      <c r="BM261" s="247"/>
      <c r="BN261" s="247"/>
      <c r="BO261" s="247"/>
      <c r="BP261" s="247"/>
      <c r="BQ261" s="247"/>
      <c r="BR261" s="247"/>
      <c r="BS261" s="247"/>
      <c r="BT261" s="247"/>
      <c r="BU261" s="247"/>
      <c r="BV261" s="248"/>
      <c r="BW261" s="248"/>
      <c r="BX261" s="248"/>
      <c r="BY261" s="248"/>
      <c r="BZ261" s="249">
        <f>+SUM(Distributivo_trabajo[[#This Row],[Grupo 3 años A2]:[BTP]])</f>
        <v>0</v>
      </c>
      <c r="CA261" s="244"/>
      <c r="CB261" s="244"/>
      <c r="CC261" s="244"/>
      <c r="CD261" s="244"/>
      <c r="CE261" s="244"/>
      <c r="CF261" s="244"/>
      <c r="CG261" s="246">
        <f>+SUM(Distributivo_trabajo[[#This Row],[8vo A]:[Tercero de BGU A3]])</f>
        <v>0</v>
      </c>
      <c r="CH261" s="244"/>
      <c r="CI261" s="244"/>
      <c r="CJ261" s="244"/>
      <c r="CK26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61" s="246"/>
      <c r="CM261" s="246">
        <f>+SUM(Distributivo_trabajo[[#This Row],[Directivo]:[Total Periodos acompañamiento]])</f>
        <v>2</v>
      </c>
      <c r="CN261" s="250"/>
    </row>
    <row r="262" spans="1:92" x14ac:dyDescent="0.3">
      <c r="A262" s="239">
        <v>47</v>
      </c>
      <c r="B262" s="240" t="str">
        <f ca="1">IF(Distributivo_trabajo[[#This Row],[Nro.]]="","",VLOOKUP(Distributivo_trabajo[[#This Row],[Nro.]],'Nómina de personal'!$A:$C,3,0))</f>
        <v xml:space="preserve">MONICA PATRICIA CHILUISA TOAPANTA </v>
      </c>
      <c r="C262" s="240" t="str">
        <f ca="1">IF(Distributivo_trabajo[[#This Row],[Nro.]]="","",VLOOKUP(Distributivo_trabajo[[#This Row],[Nro.]],'Nómina de personal'!$A:$K,11,0))</f>
        <v>Nomb. Definitivo</v>
      </c>
      <c r="D262" s="240" t="str">
        <f ca="1">IF(Distributivo_trabajo[[#This Row],[Nro.]]="","",VLOOKUP(Distributivo_trabajo[[#This Row],[Nro.]],'Nómina de personal'!$A:$L,12,0))</f>
        <v>Docente</v>
      </c>
      <c r="E262" s="240" t="str">
        <f ca="1">IF(Distributivo_trabajo[[#This Row],[Nro.]]="","",VLOOKUP(Distributivo_trabajo[[#This Row],[Nro.]],'Nómina de personal'!$A:$G,7,0))</f>
        <v>GANADOR DE QSM 7 DOCENTE DE EMPRENDIMIENTO Y GESTIÓN BGU</v>
      </c>
      <c r="F262" s="241" t="s">
        <v>836</v>
      </c>
      <c r="G262" s="241" t="s">
        <v>456</v>
      </c>
      <c r="H262" s="229" t="s">
        <v>215</v>
      </c>
      <c r="I262" s="242" t="s">
        <v>140</v>
      </c>
      <c r="J262" s="242"/>
      <c r="K262" s="242"/>
      <c r="L262" s="243"/>
      <c r="M262" s="243"/>
      <c r="N262" s="243"/>
      <c r="O262" s="243"/>
      <c r="P262" s="231"/>
      <c r="Q262" s="231"/>
      <c r="R262" s="231"/>
      <c r="S262" s="231"/>
      <c r="T262" s="231"/>
      <c r="U262" s="231"/>
      <c r="V262" s="231"/>
      <c r="W262" s="231"/>
      <c r="X262" s="231"/>
      <c r="Y262" s="231"/>
      <c r="Z262" s="231"/>
      <c r="AA262" s="231"/>
      <c r="AB262" s="231"/>
      <c r="AC262" s="231"/>
      <c r="AD262" s="231"/>
      <c r="AE262" s="231"/>
      <c r="AF262" s="231"/>
      <c r="AG262" s="231"/>
      <c r="AH262" s="231"/>
      <c r="AI262" s="231"/>
      <c r="AJ262" s="243"/>
      <c r="AK262" s="243"/>
      <c r="AL262" s="243"/>
      <c r="AM262" s="243"/>
      <c r="AN262" s="243"/>
      <c r="AO262" s="243"/>
      <c r="AP262" s="243"/>
      <c r="AQ262" s="243"/>
      <c r="AR262" s="243"/>
      <c r="AS262" s="243"/>
      <c r="AT262" s="244"/>
      <c r="AU262" s="244"/>
      <c r="AV262" s="244"/>
      <c r="AW262" s="244"/>
      <c r="AX262" s="245"/>
      <c r="AY262" s="244"/>
      <c r="AZ262" s="244"/>
      <c r="BA262" s="244"/>
      <c r="BB262" s="244"/>
      <c r="BC262" s="244"/>
      <c r="BD262" s="244"/>
      <c r="BE262" s="244"/>
      <c r="BF262" s="244"/>
      <c r="BG262" s="244">
        <v>3</v>
      </c>
      <c r="BH262" s="244"/>
      <c r="BI262" s="246">
        <f>+SUM(Distributivo_trabajo[[#This Row],[Grupo 3 años A]:[Tercero de BT IEME A]])</f>
        <v>3</v>
      </c>
      <c r="BJ262" s="247"/>
      <c r="BK262" s="247"/>
      <c r="BL262" s="247"/>
      <c r="BM262" s="247"/>
      <c r="BN262" s="247"/>
      <c r="BO262" s="247"/>
      <c r="BP262" s="247"/>
      <c r="BQ262" s="247"/>
      <c r="BR262" s="247"/>
      <c r="BS262" s="247"/>
      <c r="BT262" s="247"/>
      <c r="BU262" s="247"/>
      <c r="BV262" s="248"/>
      <c r="BW262" s="248"/>
      <c r="BX262" s="248"/>
      <c r="BY262" s="248"/>
      <c r="BZ262" s="249">
        <f>+SUM(Distributivo_trabajo[[#This Row],[Grupo 3 años A2]:[BTP]])</f>
        <v>0</v>
      </c>
      <c r="CA262" s="244"/>
      <c r="CB262" s="244"/>
      <c r="CC262" s="244"/>
      <c r="CD262" s="244"/>
      <c r="CE262" s="244"/>
      <c r="CF262" s="244"/>
      <c r="CG262" s="246">
        <f>+SUM(Distributivo_trabajo[[#This Row],[8vo A]:[Tercero de BGU A3]])</f>
        <v>0</v>
      </c>
      <c r="CH262" s="244"/>
      <c r="CI262" s="244"/>
      <c r="CJ262" s="244"/>
      <c r="CK26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62" s="246"/>
      <c r="CM262" s="246">
        <f>+SUM(Distributivo_trabajo[[#This Row],[Directivo]:[Total Periodos acompañamiento]])</f>
        <v>3</v>
      </c>
      <c r="CN262" s="250"/>
    </row>
    <row r="263" spans="1:92" x14ac:dyDescent="0.3">
      <c r="A263" s="239">
        <v>47</v>
      </c>
      <c r="B263" s="240" t="str">
        <f ca="1">IF(Distributivo_trabajo[[#This Row],[Nro.]]="","",VLOOKUP(Distributivo_trabajo[[#This Row],[Nro.]],'Nómina de personal'!$A:$C,3,0))</f>
        <v xml:space="preserve">MONICA PATRICIA CHILUISA TOAPANTA </v>
      </c>
      <c r="C263" s="240" t="str">
        <f ca="1">IF(Distributivo_trabajo[[#This Row],[Nro.]]="","",VLOOKUP(Distributivo_trabajo[[#This Row],[Nro.]],'Nómina de personal'!$A:$K,11,0))</f>
        <v>Nomb. Definitivo</v>
      </c>
      <c r="D263" s="240" t="str">
        <f ca="1">IF(Distributivo_trabajo[[#This Row],[Nro.]]="","",VLOOKUP(Distributivo_trabajo[[#This Row],[Nro.]],'Nómina de personal'!$A:$L,12,0))</f>
        <v>Docente</v>
      </c>
      <c r="E263" s="240" t="str">
        <f ca="1">IF(Distributivo_trabajo[[#This Row],[Nro.]]="","",VLOOKUP(Distributivo_trabajo[[#This Row],[Nro.]],'Nómina de personal'!$A:$G,7,0))</f>
        <v>GANADOR DE QSM 7 DOCENTE DE EMPRENDIMIENTO Y GESTIÓN BGU</v>
      </c>
      <c r="F263" s="229" t="s">
        <v>836</v>
      </c>
      <c r="G263" s="229" t="s">
        <v>198</v>
      </c>
      <c r="H263" s="229"/>
      <c r="I263" s="230" t="s">
        <v>184</v>
      </c>
      <c r="J263" s="242"/>
      <c r="K263" s="242"/>
      <c r="L263" s="243"/>
      <c r="M263" s="243"/>
      <c r="N263" s="243"/>
      <c r="O263" s="243"/>
      <c r="P263" s="231"/>
      <c r="Q263" s="231"/>
      <c r="R263" s="231"/>
      <c r="S263" s="231"/>
      <c r="T263" s="231"/>
      <c r="U263" s="231"/>
      <c r="V263" s="231"/>
      <c r="W263" s="231"/>
      <c r="X263" s="231"/>
      <c r="Y263" s="231"/>
      <c r="Z263" s="231"/>
      <c r="AA263" s="231"/>
      <c r="AB263" s="231"/>
      <c r="AC263" s="231"/>
      <c r="AD263" s="231"/>
      <c r="AE263" s="231"/>
      <c r="AF263" s="231"/>
      <c r="AG263" s="231"/>
      <c r="AH263" s="231"/>
      <c r="AI263" s="231"/>
      <c r="AJ263" s="243"/>
      <c r="AK263" s="243"/>
      <c r="AL263" s="243"/>
      <c r="AM263" s="243"/>
      <c r="AN263" s="243"/>
      <c r="AO263" s="243"/>
      <c r="AP263" s="243"/>
      <c r="AQ263" s="243"/>
      <c r="AR263" s="243"/>
      <c r="AS263" s="243"/>
      <c r="AT263" s="244"/>
      <c r="AU263" s="244"/>
      <c r="AV263" s="244"/>
      <c r="AW263" s="244"/>
      <c r="AX263" s="245"/>
      <c r="AY263" s="244"/>
      <c r="AZ263" s="244"/>
      <c r="BA263" s="244">
        <v>2</v>
      </c>
      <c r="BB263" s="244"/>
      <c r="BC263" s="244"/>
      <c r="BD263" s="244"/>
      <c r="BE263" s="244"/>
      <c r="BF263" s="244"/>
      <c r="BG263" s="244"/>
      <c r="BH263" s="244"/>
      <c r="BI263" s="246">
        <f>+SUM(Distributivo_trabajo[[#This Row],[Grupo 3 años A]:[Tercero de BT IEME A]])</f>
        <v>2</v>
      </c>
      <c r="BJ263" s="247"/>
      <c r="BK263" s="247"/>
      <c r="BL263" s="247"/>
      <c r="BM263" s="247"/>
      <c r="BN263" s="247"/>
      <c r="BO263" s="247"/>
      <c r="BP263" s="247"/>
      <c r="BQ263" s="247"/>
      <c r="BR263" s="247"/>
      <c r="BS263" s="247"/>
      <c r="BT263" s="247"/>
      <c r="BU263" s="247"/>
      <c r="BV263" s="248"/>
      <c r="BW263" s="248"/>
      <c r="BX263" s="248"/>
      <c r="BY263" s="248"/>
      <c r="BZ263" s="249">
        <f>+SUM(Distributivo_trabajo[[#This Row],[Grupo 3 años A2]:[BTP]])</f>
        <v>0</v>
      </c>
      <c r="CA263" s="244"/>
      <c r="CB263" s="244"/>
      <c r="CC263" s="244"/>
      <c r="CD263" s="244"/>
      <c r="CE263" s="244"/>
      <c r="CF263" s="244"/>
      <c r="CG263" s="246">
        <f>+SUM(Distributivo_trabajo[[#This Row],[8vo A]:[Tercero de BGU A3]])</f>
        <v>0</v>
      </c>
      <c r="CH263" s="244"/>
      <c r="CI263" s="244"/>
      <c r="CJ263" s="244"/>
      <c r="CK26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63" s="246"/>
      <c r="CM263" s="246">
        <f>+SUM(Distributivo_trabajo[[#This Row],[Directivo]:[Total Periodos acompañamiento]])</f>
        <v>2</v>
      </c>
      <c r="CN263" s="238" t="s">
        <v>1371</v>
      </c>
    </row>
    <row r="264" spans="1:92" x14ac:dyDescent="0.3">
      <c r="A264" s="227">
        <v>47</v>
      </c>
      <c r="B264" s="228" t="str">
        <f ca="1">IF(Distributivo_trabajo[[#This Row],[Nro.]]="","",VLOOKUP(Distributivo_trabajo[[#This Row],[Nro.]],'Nómina de personal'!$A:$C,3,0))</f>
        <v xml:space="preserve">MONICA PATRICIA CHILUISA TOAPANTA </v>
      </c>
      <c r="C264" s="228" t="str">
        <f ca="1">IF(Distributivo_trabajo[[#This Row],[Nro.]]="","",VLOOKUP(Distributivo_trabajo[[#This Row],[Nro.]],'Nómina de personal'!$A:$K,11,0))</f>
        <v>Nomb. Definitivo</v>
      </c>
      <c r="D264" s="228" t="str">
        <f ca="1">IF(Distributivo_trabajo[[#This Row],[Nro.]]="","",VLOOKUP(Distributivo_trabajo[[#This Row],[Nro.]],'Nómina de personal'!$A:$L,12,0))</f>
        <v>Docente</v>
      </c>
      <c r="E264" s="228" t="str">
        <f ca="1">IF(Distributivo_trabajo[[#This Row],[Nro.]]="","",VLOOKUP(Distributivo_trabajo[[#This Row],[Nro.]],'Nómina de personal'!$A:$G,7,0))</f>
        <v>GANADOR DE QSM 7 DOCENTE DE EMPRENDIMIENTO Y GESTIÓN BGU</v>
      </c>
      <c r="F264" s="229" t="s">
        <v>421</v>
      </c>
      <c r="G264" s="229" t="s">
        <v>198</v>
      </c>
      <c r="H264" s="229"/>
      <c r="I264" s="230" t="s">
        <v>844</v>
      </c>
      <c r="J264" s="230"/>
      <c r="K264" s="230"/>
      <c r="L264" s="231"/>
      <c r="M264" s="231"/>
      <c r="N264" s="231"/>
      <c r="O264" s="231"/>
      <c r="P264" s="231"/>
      <c r="Q264" s="231"/>
      <c r="R264" s="231"/>
      <c r="S264" s="231"/>
      <c r="T264" s="231"/>
      <c r="U264" s="231"/>
      <c r="V264" s="231"/>
      <c r="W264" s="231"/>
      <c r="X264" s="231"/>
      <c r="Y264" s="231"/>
      <c r="Z264" s="231"/>
      <c r="AA264" s="231"/>
      <c r="AB264" s="231"/>
      <c r="AC264" s="231"/>
      <c r="AD264" s="231"/>
      <c r="AE264" s="231"/>
      <c r="AF264" s="231"/>
      <c r="AG264" s="231"/>
      <c r="AH264" s="231"/>
      <c r="AI264" s="231"/>
      <c r="AJ264" s="231"/>
      <c r="AK264" s="231"/>
      <c r="AL264" s="231"/>
      <c r="AM264" s="231"/>
      <c r="AN264" s="231"/>
      <c r="AO264" s="231"/>
      <c r="AP264" s="231"/>
      <c r="AQ264" s="231"/>
      <c r="AR264" s="231"/>
      <c r="AS264" s="231"/>
      <c r="AT264" s="232"/>
      <c r="AU264" s="232"/>
      <c r="AV264" s="232"/>
      <c r="AW264" s="232"/>
      <c r="AX264" s="233"/>
      <c r="AY264" s="232">
        <v>1</v>
      </c>
      <c r="AZ264" s="232"/>
      <c r="BA264" s="232"/>
      <c r="BB264" s="232"/>
      <c r="BC264" s="232"/>
      <c r="BD264" s="232"/>
      <c r="BE264" s="232"/>
      <c r="BF264" s="232"/>
      <c r="BG264" s="232"/>
      <c r="BH264" s="232"/>
      <c r="BI264" s="234">
        <f>+SUM(Distributivo_trabajo[[#This Row],[Grupo 3 años A]:[Tercero de BT IEME A]])</f>
        <v>1</v>
      </c>
      <c r="BJ264" s="235"/>
      <c r="BK264" s="235"/>
      <c r="BL264" s="235"/>
      <c r="BM264" s="235"/>
      <c r="BN264" s="235"/>
      <c r="BO264" s="235"/>
      <c r="BP264" s="235"/>
      <c r="BQ264" s="235"/>
      <c r="BR264" s="235"/>
      <c r="BS264" s="235"/>
      <c r="BT264" s="235"/>
      <c r="BU264" s="235"/>
      <c r="BV264" s="236"/>
      <c r="BW264" s="236"/>
      <c r="BX264" s="236"/>
      <c r="BY264" s="236"/>
      <c r="BZ264" s="237">
        <f>+SUM(Distributivo_trabajo[[#This Row],[Grupo 3 años A2]:[BTP]])</f>
        <v>0</v>
      </c>
      <c r="CA264" s="232"/>
      <c r="CB264" s="232"/>
      <c r="CC264" s="232"/>
      <c r="CD264" s="232"/>
      <c r="CE264" s="232"/>
      <c r="CF264" s="232"/>
      <c r="CG264" s="234">
        <f>+SUM(Distributivo_trabajo[[#This Row],[8vo A]:[Tercero de BGU A3]])</f>
        <v>0</v>
      </c>
      <c r="CH264" s="232"/>
      <c r="CI264" s="232"/>
      <c r="CJ264" s="232"/>
      <c r="CK26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64" s="234"/>
      <c r="CM264" s="234">
        <f>+SUM(Distributivo_trabajo[[#This Row],[Directivo]:[Total Periodos acompañamiento]])</f>
        <v>1</v>
      </c>
      <c r="CN264" s="238"/>
    </row>
    <row r="265" spans="1:92" x14ac:dyDescent="0.3">
      <c r="A265" s="227">
        <v>24</v>
      </c>
      <c r="B265" s="228" t="str">
        <f ca="1">IF(Distributivo_trabajo[[#This Row],[Nro.]]="","",VLOOKUP(Distributivo_trabajo[[#This Row],[Nro.]],'Nómina de personal'!$A:$C,3,0))</f>
        <v xml:space="preserve">JEAN PAUL MOLINA VILLARROEL  </v>
      </c>
      <c r="C265" s="228" t="str">
        <f ca="1">IF(Distributivo_trabajo[[#This Row],[Nro.]]="","",VLOOKUP(Distributivo_trabajo[[#This Row],[Nro.]],'Nómina de personal'!$A:$K,11,0))</f>
        <v>Nomb. Definitivo</v>
      </c>
      <c r="D265" s="228" t="str">
        <f ca="1">IF(Distributivo_trabajo[[#This Row],[Nro.]]="","",VLOOKUP(Distributivo_trabajo[[#This Row],[Nro.]],'Nómina de personal'!$A:$L,12,0))</f>
        <v>Docente</v>
      </c>
      <c r="E265" s="228" t="str">
        <f ca="1">IF(Distributivo_trabajo[[#This Row],[Nro.]]="","",VLOOKUP(Distributivo_trabajo[[#This Row],[Nro.]],'Nómina de personal'!$A:$G,7,0))</f>
        <v>GANADOR DE QSM 3 DOCENTE DE INFORMÁTICA</v>
      </c>
      <c r="F265" s="229" t="s">
        <v>726</v>
      </c>
      <c r="G265" s="229" t="s">
        <v>456</v>
      </c>
      <c r="H265" s="229" t="s">
        <v>225</v>
      </c>
      <c r="I265" s="230" t="s">
        <v>555</v>
      </c>
      <c r="J265" s="230"/>
      <c r="K265" s="230"/>
      <c r="L265" s="231"/>
      <c r="M265" s="231"/>
      <c r="N265" s="231"/>
      <c r="O265" s="231"/>
      <c r="P265" s="231"/>
      <c r="Q265" s="231"/>
      <c r="R265" s="231"/>
      <c r="S265" s="231"/>
      <c r="T265" s="231"/>
      <c r="U265" s="231"/>
      <c r="V265" s="231"/>
      <c r="W265" s="231"/>
      <c r="X265" s="231"/>
      <c r="Y265" s="231"/>
      <c r="Z265" s="231"/>
      <c r="AA265" s="231"/>
      <c r="AB265" s="231"/>
      <c r="AC265" s="231"/>
      <c r="AD265" s="231"/>
      <c r="AE265" s="231"/>
      <c r="AF265" s="231"/>
      <c r="AG265" s="231"/>
      <c r="AH265" s="231"/>
      <c r="AI265" s="231"/>
      <c r="AJ265" s="231"/>
      <c r="AK265" s="231"/>
      <c r="AL265" s="231"/>
      <c r="AM265" s="231"/>
      <c r="AN265" s="231"/>
      <c r="AO265" s="231"/>
      <c r="AP265" s="231"/>
      <c r="AQ265" s="231"/>
      <c r="AR265" s="231"/>
      <c r="AS265" s="231"/>
      <c r="AT265" s="232"/>
      <c r="AU265" s="232"/>
      <c r="AV265" s="232"/>
      <c r="AW265" s="232"/>
      <c r="AX265" s="233"/>
      <c r="AY265" s="232"/>
      <c r="AZ265" s="232"/>
      <c r="BA265" s="232"/>
      <c r="BB265" s="269">
        <v>4</v>
      </c>
      <c r="BC265" s="232"/>
      <c r="BD265" s="232"/>
      <c r="BE265" s="232"/>
      <c r="BF265" s="232"/>
      <c r="BG265" s="232"/>
      <c r="BH265" s="232"/>
      <c r="BI265" s="234">
        <f>+SUM(Distributivo_trabajo[[#This Row],[Grupo 3 años A]:[Tercero de BT IEME A]])</f>
        <v>4</v>
      </c>
      <c r="BJ265" s="235"/>
      <c r="BK265" s="235"/>
      <c r="BL265" s="235"/>
      <c r="BM265" s="235"/>
      <c r="BN265" s="235"/>
      <c r="BO265" s="235"/>
      <c r="BP265" s="235"/>
      <c r="BQ265" s="235"/>
      <c r="BR265" s="235"/>
      <c r="BS265" s="235"/>
      <c r="BT265" s="235"/>
      <c r="BU265" s="235"/>
      <c r="BV265" s="236"/>
      <c r="BW265" s="236"/>
      <c r="BX265" s="236"/>
      <c r="BY265" s="236"/>
      <c r="BZ265" s="237">
        <f>+SUM(Distributivo_trabajo[[#This Row],[Grupo 3 años A2]:[BTP]])</f>
        <v>0</v>
      </c>
      <c r="CA265" s="232"/>
      <c r="CB265" s="232"/>
      <c r="CC265" s="232"/>
      <c r="CD265" s="232"/>
      <c r="CE265" s="232"/>
      <c r="CF265" s="232"/>
      <c r="CG265" s="234">
        <f>+SUM(Distributivo_trabajo[[#This Row],[8vo A]:[Tercero de BGU A3]])</f>
        <v>0</v>
      </c>
      <c r="CH265" s="232"/>
      <c r="CI265" s="232"/>
      <c r="CJ265" s="232"/>
      <c r="CK26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65" s="234">
        <v>5</v>
      </c>
      <c r="CM265" s="234">
        <f>+SUM(Distributivo_trabajo[[#This Row],[Directivo]:[Total Periodos acompañamiento]])</f>
        <v>9</v>
      </c>
      <c r="CN265" s="238"/>
    </row>
    <row r="266" spans="1:92" x14ac:dyDescent="0.3">
      <c r="A266" s="227">
        <v>24</v>
      </c>
      <c r="B266" s="228" t="str">
        <f ca="1">IF(Distributivo_trabajo[[#This Row],[Nro.]]="","",VLOOKUP(Distributivo_trabajo[[#This Row],[Nro.]],'Nómina de personal'!$A:$C,3,0))</f>
        <v xml:space="preserve">JEAN PAUL MOLINA VILLARROEL  </v>
      </c>
      <c r="C266" s="228" t="str">
        <f ca="1">IF(Distributivo_trabajo[[#This Row],[Nro.]]="","",VLOOKUP(Distributivo_trabajo[[#This Row],[Nro.]],'Nómina de personal'!$A:$K,11,0))</f>
        <v>Nomb. Definitivo</v>
      </c>
      <c r="D266" s="228" t="str">
        <f ca="1">IF(Distributivo_trabajo[[#This Row],[Nro.]]="","",VLOOKUP(Distributivo_trabajo[[#This Row],[Nro.]],'Nómina de personal'!$A:$L,12,0))</f>
        <v>Docente</v>
      </c>
      <c r="E266" s="228" t="str">
        <f ca="1">IF(Distributivo_trabajo[[#This Row],[Nro.]]="","",VLOOKUP(Distributivo_trabajo[[#This Row],[Nro.]],'Nómina de personal'!$A:$G,7,0))</f>
        <v>GANADOR DE QSM 3 DOCENTE DE INFORMÁTICA</v>
      </c>
      <c r="F266" s="229" t="s">
        <v>726</v>
      </c>
      <c r="G266" s="229" t="s">
        <v>456</v>
      </c>
      <c r="H266" s="229" t="s">
        <v>225</v>
      </c>
      <c r="I266" s="230" t="s">
        <v>555</v>
      </c>
      <c r="J266" s="242"/>
      <c r="K266" s="242"/>
      <c r="L266" s="243"/>
      <c r="M266" s="243"/>
      <c r="N266" s="243"/>
      <c r="O266" s="243"/>
      <c r="P266" s="231"/>
      <c r="Q266" s="231"/>
      <c r="R266" s="231"/>
      <c r="S266" s="231"/>
      <c r="T266" s="231"/>
      <c r="U266" s="231"/>
      <c r="V266" s="231"/>
      <c r="W266" s="231"/>
      <c r="X266" s="231"/>
      <c r="Y266" s="231"/>
      <c r="Z266" s="231"/>
      <c r="AA266" s="231"/>
      <c r="AB266" s="231"/>
      <c r="AC266" s="231"/>
      <c r="AD266" s="231"/>
      <c r="AE266" s="231"/>
      <c r="AF266" s="231"/>
      <c r="AG266" s="231"/>
      <c r="AH266" s="231"/>
      <c r="AI266" s="231"/>
      <c r="AJ266" s="243"/>
      <c r="AK266" s="243"/>
      <c r="AL266" s="243"/>
      <c r="AM266" s="243"/>
      <c r="AN266" s="243"/>
      <c r="AO266" s="243"/>
      <c r="AP266" s="243"/>
      <c r="AQ266" s="243"/>
      <c r="AR266" s="243"/>
      <c r="AS266" s="243"/>
      <c r="AT266" s="244"/>
      <c r="AU266" s="244"/>
      <c r="AV266" s="244"/>
      <c r="AW266" s="244"/>
      <c r="AX266" s="245"/>
      <c r="AY266" s="244"/>
      <c r="AZ266" s="244"/>
      <c r="BA266" s="244"/>
      <c r="BB266" s="244"/>
      <c r="BC266" s="244"/>
      <c r="BD266" s="270">
        <v>5</v>
      </c>
      <c r="BE266" s="244"/>
      <c r="BF266" s="244"/>
      <c r="BG266" s="244"/>
      <c r="BH266" s="244"/>
      <c r="BI266" s="246">
        <f>+SUM(Distributivo_trabajo[[#This Row],[Grupo 3 años A]:[Tercero de BT IEME A]])</f>
        <v>5</v>
      </c>
      <c r="BJ266" s="247"/>
      <c r="BK266" s="247"/>
      <c r="BL266" s="247"/>
      <c r="BM266" s="247"/>
      <c r="BN266" s="247"/>
      <c r="BO266" s="247"/>
      <c r="BP266" s="247"/>
      <c r="BQ266" s="247"/>
      <c r="BR266" s="247"/>
      <c r="BS266" s="247"/>
      <c r="BT266" s="247"/>
      <c r="BU266" s="247"/>
      <c r="BV266" s="248"/>
      <c r="BW266" s="248"/>
      <c r="BX266" s="248"/>
      <c r="BY266" s="248"/>
      <c r="BZ266" s="249">
        <f>+SUM(Distributivo_trabajo[[#This Row],[Grupo 3 años A2]:[BTP]])</f>
        <v>0</v>
      </c>
      <c r="CA266" s="244"/>
      <c r="CB266" s="244"/>
      <c r="CC266" s="244"/>
      <c r="CD266" s="244"/>
      <c r="CE266" s="244"/>
      <c r="CF266" s="244"/>
      <c r="CG266" s="246">
        <f>+SUM(Distributivo_trabajo[[#This Row],[8vo A]:[Tercero de BGU A3]])</f>
        <v>0</v>
      </c>
      <c r="CH266" s="244"/>
      <c r="CI266" s="244"/>
      <c r="CJ266" s="244"/>
      <c r="CK26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266" s="246"/>
      <c r="CM266" s="246">
        <f>+SUM(Distributivo_trabajo[[#This Row],[Directivo]:[Total Periodos acompañamiento]])</f>
        <v>5</v>
      </c>
      <c r="CN266" s="250"/>
    </row>
    <row r="267" spans="1:92" x14ac:dyDescent="0.3">
      <c r="A267" s="227">
        <v>24</v>
      </c>
      <c r="B267" s="228" t="str">
        <f ca="1">IF(Distributivo_trabajo[[#This Row],[Nro.]]="","",VLOOKUP(Distributivo_trabajo[[#This Row],[Nro.]],'Nómina de personal'!$A:$C,3,0))</f>
        <v xml:space="preserve">JEAN PAUL MOLINA VILLARROEL  </v>
      </c>
      <c r="C267" s="228" t="str">
        <f ca="1">IF(Distributivo_trabajo[[#This Row],[Nro.]]="","",VLOOKUP(Distributivo_trabajo[[#This Row],[Nro.]],'Nómina de personal'!$A:$K,11,0))</f>
        <v>Nomb. Definitivo</v>
      </c>
      <c r="D267" s="228" t="str">
        <f ca="1">IF(Distributivo_trabajo[[#This Row],[Nro.]]="","",VLOOKUP(Distributivo_trabajo[[#This Row],[Nro.]],'Nómina de personal'!$A:$L,12,0))</f>
        <v>Docente</v>
      </c>
      <c r="E267" s="228" t="str">
        <f ca="1">IF(Distributivo_trabajo[[#This Row],[Nro.]]="","",VLOOKUP(Distributivo_trabajo[[#This Row],[Nro.]],'Nómina de personal'!$A:$G,7,0))</f>
        <v>GANADOR DE QSM 3 DOCENTE DE INFORMÁTICA</v>
      </c>
      <c r="F267" s="229" t="s">
        <v>726</v>
      </c>
      <c r="G267" s="229" t="s">
        <v>456</v>
      </c>
      <c r="H267" s="229" t="s">
        <v>225</v>
      </c>
      <c r="I267" s="230" t="s">
        <v>519</v>
      </c>
      <c r="J267" s="230"/>
      <c r="K267" s="230"/>
      <c r="L267" s="231"/>
      <c r="M267" s="231"/>
      <c r="N267" s="231"/>
      <c r="O267" s="231"/>
      <c r="P267" s="231"/>
      <c r="Q267" s="231"/>
      <c r="R267" s="231"/>
      <c r="S267" s="231"/>
      <c r="T267" s="231"/>
      <c r="U267" s="231"/>
      <c r="V267" s="231"/>
      <c r="W267" s="231"/>
      <c r="X267" s="231"/>
      <c r="Y267" s="231"/>
      <c r="Z267" s="231"/>
      <c r="AA267" s="231"/>
      <c r="AB267" s="231"/>
      <c r="AC267" s="231"/>
      <c r="AD267" s="231"/>
      <c r="AE267" s="231"/>
      <c r="AF267" s="231"/>
      <c r="AG267" s="231"/>
      <c r="AH267" s="231"/>
      <c r="AI267" s="231"/>
      <c r="AJ267" s="231"/>
      <c r="AK267" s="231"/>
      <c r="AL267" s="231"/>
      <c r="AM267" s="231"/>
      <c r="AN267" s="231"/>
      <c r="AO267" s="231"/>
      <c r="AP267" s="231"/>
      <c r="AQ267" s="231"/>
      <c r="AR267" s="231"/>
      <c r="AS267" s="231"/>
      <c r="AT267" s="232"/>
      <c r="AU267" s="232"/>
      <c r="AV267" s="232"/>
      <c r="AW267" s="232"/>
      <c r="AX267" s="233"/>
      <c r="AY267" s="232"/>
      <c r="AZ267" s="232"/>
      <c r="BA267" s="232"/>
      <c r="BB267" s="232"/>
      <c r="BC267" s="269">
        <v>3</v>
      </c>
      <c r="BD267" s="232"/>
      <c r="BE267" s="232"/>
      <c r="BF267" s="232"/>
      <c r="BG267" s="232"/>
      <c r="BH267" s="232"/>
      <c r="BI267" s="234">
        <f>+SUM(Distributivo_trabajo[[#This Row],[Grupo 3 años A]:[Tercero de BT IEME A]])</f>
        <v>3</v>
      </c>
      <c r="BJ267" s="235"/>
      <c r="BK267" s="235"/>
      <c r="BL267" s="235"/>
      <c r="BM267" s="235"/>
      <c r="BN267" s="235"/>
      <c r="BO267" s="235"/>
      <c r="BP267" s="235"/>
      <c r="BQ267" s="235"/>
      <c r="BR267" s="235"/>
      <c r="BS267" s="235"/>
      <c r="BT267" s="235"/>
      <c r="BU267" s="235"/>
      <c r="BV267" s="236"/>
      <c r="BW267" s="236"/>
      <c r="BX267" s="236"/>
      <c r="BY267" s="236"/>
      <c r="BZ267" s="237">
        <f>+SUM(Distributivo_trabajo[[#This Row],[Grupo 3 años A2]:[BTP]])</f>
        <v>0</v>
      </c>
      <c r="CA267" s="232"/>
      <c r="CB267" s="232"/>
      <c r="CC267" s="232"/>
      <c r="CD267" s="232"/>
      <c r="CE267" s="232"/>
      <c r="CF267" s="232"/>
      <c r="CG267" s="234">
        <f>+SUM(Distributivo_trabajo[[#This Row],[8vo A]:[Tercero de BGU A3]])</f>
        <v>0</v>
      </c>
      <c r="CH267" s="232"/>
      <c r="CI267" s="232"/>
      <c r="CJ267" s="232"/>
      <c r="CK26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67" s="234"/>
      <c r="CM267" s="234">
        <f>+SUM(Distributivo_trabajo[[#This Row],[Directivo]:[Total Periodos acompañamiento]])</f>
        <v>3</v>
      </c>
      <c r="CN267" s="238"/>
    </row>
    <row r="268" spans="1:92" x14ac:dyDescent="0.3">
      <c r="A268" s="227">
        <v>24</v>
      </c>
      <c r="B268" s="228" t="str">
        <f ca="1">IF(Distributivo_trabajo[[#This Row],[Nro.]]="","",VLOOKUP(Distributivo_trabajo[[#This Row],[Nro.]],'Nómina de personal'!$A:$C,3,0))</f>
        <v xml:space="preserve">JEAN PAUL MOLINA VILLARROEL  </v>
      </c>
      <c r="C268" s="228" t="str">
        <f ca="1">IF(Distributivo_trabajo[[#This Row],[Nro.]]="","",VLOOKUP(Distributivo_trabajo[[#This Row],[Nro.]],'Nómina de personal'!$A:$K,11,0))</f>
        <v>Nomb. Definitivo</v>
      </c>
      <c r="D268" s="228" t="str">
        <f ca="1">IF(Distributivo_trabajo[[#This Row],[Nro.]]="","",VLOOKUP(Distributivo_trabajo[[#This Row],[Nro.]],'Nómina de personal'!$A:$L,12,0))</f>
        <v>Docente</v>
      </c>
      <c r="E268" s="228" t="str">
        <f ca="1">IF(Distributivo_trabajo[[#This Row],[Nro.]]="","",VLOOKUP(Distributivo_trabajo[[#This Row],[Nro.]],'Nómina de personal'!$A:$G,7,0))</f>
        <v>GANADOR DE QSM 3 DOCENTE DE INFORMÁTICA</v>
      </c>
      <c r="F268" s="229" t="s">
        <v>726</v>
      </c>
      <c r="G268" s="229" t="s">
        <v>456</v>
      </c>
      <c r="H268" s="229" t="s">
        <v>225</v>
      </c>
      <c r="I268" s="230" t="s">
        <v>589</v>
      </c>
      <c r="J268" s="230"/>
      <c r="K268" s="230"/>
      <c r="L268" s="231"/>
      <c r="M268" s="231"/>
      <c r="N268" s="231"/>
      <c r="O268" s="231"/>
      <c r="P268" s="231"/>
      <c r="Q268" s="231"/>
      <c r="R268" s="231"/>
      <c r="S268" s="231"/>
      <c r="T268" s="231"/>
      <c r="U268" s="231"/>
      <c r="V268" s="231"/>
      <c r="W268" s="231"/>
      <c r="X268" s="231"/>
      <c r="Y268" s="231"/>
      <c r="Z268" s="231"/>
      <c r="AA268" s="231"/>
      <c r="AB268" s="231"/>
      <c r="AC268" s="231"/>
      <c r="AD268" s="231"/>
      <c r="AE268" s="231"/>
      <c r="AF268" s="231"/>
      <c r="AG268" s="231"/>
      <c r="AH268" s="231"/>
      <c r="AI268" s="231"/>
      <c r="AJ268" s="231"/>
      <c r="AK268" s="231"/>
      <c r="AL268" s="231"/>
      <c r="AM268" s="231"/>
      <c r="AN268" s="231"/>
      <c r="AO268" s="231"/>
      <c r="AP268" s="231"/>
      <c r="AQ268" s="231"/>
      <c r="AR268" s="231"/>
      <c r="AS268" s="231"/>
      <c r="AT268" s="232"/>
      <c r="AU268" s="232"/>
      <c r="AV268" s="232"/>
      <c r="AW268" s="232"/>
      <c r="AX268" s="233"/>
      <c r="AY268" s="232"/>
      <c r="AZ268" s="232"/>
      <c r="BA268" s="232"/>
      <c r="BB268" s="232"/>
      <c r="BC268" s="269">
        <v>2</v>
      </c>
      <c r="BD268" s="232"/>
      <c r="BE268" s="232"/>
      <c r="BF268" s="232"/>
      <c r="BG268" s="232"/>
      <c r="BH268" s="232"/>
      <c r="BI268" s="234">
        <f>+SUM(Distributivo_trabajo[[#This Row],[Grupo 3 años A]:[Tercero de BT IEME A]])</f>
        <v>2</v>
      </c>
      <c r="BJ268" s="235"/>
      <c r="BK268" s="235"/>
      <c r="BL268" s="235"/>
      <c r="BM268" s="235"/>
      <c r="BN268" s="235"/>
      <c r="BO268" s="235"/>
      <c r="BP268" s="235"/>
      <c r="BQ268" s="235"/>
      <c r="BR268" s="235"/>
      <c r="BS268" s="235"/>
      <c r="BT268" s="235"/>
      <c r="BU268" s="235"/>
      <c r="BV268" s="236"/>
      <c r="BW268" s="236"/>
      <c r="BX268" s="236"/>
      <c r="BY268" s="236"/>
      <c r="BZ268" s="237">
        <f>+SUM(Distributivo_trabajo[[#This Row],[Grupo 3 años A2]:[BTP]])</f>
        <v>0</v>
      </c>
      <c r="CA268" s="232"/>
      <c r="CB268" s="232"/>
      <c r="CC268" s="232"/>
      <c r="CD268" s="232"/>
      <c r="CE268" s="232"/>
      <c r="CF268" s="232"/>
      <c r="CG268" s="234">
        <f>+SUM(Distributivo_trabajo[[#This Row],[8vo A]:[Tercero de BGU A3]])</f>
        <v>0</v>
      </c>
      <c r="CH268" s="232"/>
      <c r="CI268" s="232"/>
      <c r="CJ268" s="232"/>
      <c r="CK26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68" s="234"/>
      <c r="CM268" s="234">
        <f>+SUM(Distributivo_trabajo[[#This Row],[Directivo]:[Total Periodos acompañamiento]])</f>
        <v>2</v>
      </c>
      <c r="CN268" s="238"/>
    </row>
    <row r="269" spans="1:92" x14ac:dyDescent="0.3">
      <c r="A269" s="227">
        <v>24</v>
      </c>
      <c r="B269" s="228" t="str">
        <f ca="1">IF(Distributivo_trabajo[[#This Row],[Nro.]]="","",VLOOKUP(Distributivo_trabajo[[#This Row],[Nro.]],'Nómina de personal'!$A:$C,3,0))</f>
        <v xml:space="preserve">JEAN PAUL MOLINA VILLARROEL  </v>
      </c>
      <c r="C269" s="228" t="str">
        <f ca="1">IF(Distributivo_trabajo[[#This Row],[Nro.]]="","",VLOOKUP(Distributivo_trabajo[[#This Row],[Nro.]],'Nómina de personal'!$A:$K,11,0))</f>
        <v>Nomb. Definitivo</v>
      </c>
      <c r="D269" s="228" t="str">
        <f ca="1">IF(Distributivo_trabajo[[#This Row],[Nro.]]="","",VLOOKUP(Distributivo_trabajo[[#This Row],[Nro.]],'Nómina de personal'!$A:$L,12,0))</f>
        <v>Docente</v>
      </c>
      <c r="E269" s="228" t="str">
        <f ca="1">IF(Distributivo_trabajo[[#This Row],[Nro.]]="","",VLOOKUP(Distributivo_trabajo[[#This Row],[Nro.]],'Nómina de personal'!$A:$G,7,0))</f>
        <v>GANADOR DE QSM 3 DOCENTE DE INFORMÁTICA</v>
      </c>
      <c r="F269" s="229" t="s">
        <v>726</v>
      </c>
      <c r="G269" s="229" t="s">
        <v>456</v>
      </c>
      <c r="H269" s="229" t="s">
        <v>225</v>
      </c>
      <c r="I269" s="230" t="s">
        <v>624</v>
      </c>
      <c r="J269" s="230"/>
      <c r="K269" s="230"/>
      <c r="L269" s="231"/>
      <c r="M269" s="231"/>
      <c r="N269" s="231"/>
      <c r="O269" s="231"/>
      <c r="P269" s="231"/>
      <c r="Q269" s="231"/>
      <c r="R269" s="231"/>
      <c r="S269" s="231"/>
      <c r="T269" s="231"/>
      <c r="U269" s="231"/>
      <c r="V269" s="231"/>
      <c r="W269" s="231"/>
      <c r="X269" s="231"/>
      <c r="Y269" s="231"/>
      <c r="Z269" s="231"/>
      <c r="AA269" s="231"/>
      <c r="AB269" s="231"/>
      <c r="AC269" s="231"/>
      <c r="AD269" s="231"/>
      <c r="AE269" s="231"/>
      <c r="AF269" s="231"/>
      <c r="AG269" s="231"/>
      <c r="AH269" s="231"/>
      <c r="AI269" s="231"/>
      <c r="AJ269" s="231"/>
      <c r="AK269" s="231"/>
      <c r="AL269" s="231"/>
      <c r="AM269" s="231"/>
      <c r="AN269" s="231"/>
      <c r="AO269" s="231"/>
      <c r="AP269" s="231"/>
      <c r="AQ269" s="231"/>
      <c r="AR269" s="231"/>
      <c r="AS269" s="231"/>
      <c r="AT269" s="232"/>
      <c r="AU269" s="232"/>
      <c r="AV269" s="232"/>
      <c r="AW269" s="232"/>
      <c r="AX269" s="233"/>
      <c r="AY269" s="232"/>
      <c r="AZ269" s="232"/>
      <c r="BA269" s="232"/>
      <c r="BB269" s="232"/>
      <c r="BC269" s="232"/>
      <c r="BD269" s="269">
        <v>5</v>
      </c>
      <c r="BE269" s="232"/>
      <c r="BF269" s="232"/>
      <c r="BG269" s="232"/>
      <c r="BH269" s="232"/>
      <c r="BI269" s="234">
        <f>+SUM(Distributivo_trabajo[[#This Row],[Grupo 3 años A]:[Tercero de BT IEME A]])</f>
        <v>5</v>
      </c>
      <c r="BJ269" s="235"/>
      <c r="BK269" s="235"/>
      <c r="BL269" s="235"/>
      <c r="BM269" s="235"/>
      <c r="BN269" s="235"/>
      <c r="BO269" s="235"/>
      <c r="BP269" s="235"/>
      <c r="BQ269" s="235"/>
      <c r="BR269" s="235"/>
      <c r="BS269" s="235"/>
      <c r="BT269" s="235"/>
      <c r="BU269" s="235"/>
      <c r="BV269" s="236"/>
      <c r="BW269" s="236"/>
      <c r="BX269" s="236"/>
      <c r="BY269" s="236"/>
      <c r="BZ269" s="237">
        <f>+SUM(Distributivo_trabajo[[#This Row],[Grupo 3 años A2]:[BTP]])</f>
        <v>0</v>
      </c>
      <c r="CA269" s="232"/>
      <c r="CB269" s="232"/>
      <c r="CC269" s="232"/>
      <c r="CD269" s="232"/>
      <c r="CE269" s="232"/>
      <c r="CF269" s="232"/>
      <c r="CG269" s="234">
        <f>+SUM(Distributivo_trabajo[[#This Row],[8vo A]:[Tercero de BGU A3]])</f>
        <v>0</v>
      </c>
      <c r="CH269" s="232"/>
      <c r="CI269" s="232"/>
      <c r="CJ269" s="232"/>
      <c r="CK26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269" s="234"/>
      <c r="CM269" s="234">
        <f>+SUM(Distributivo_trabajo[[#This Row],[Directivo]:[Total Periodos acompañamiento]])</f>
        <v>5</v>
      </c>
      <c r="CN269" s="238"/>
    </row>
    <row r="270" spans="1:92" x14ac:dyDescent="0.3">
      <c r="A270" s="227">
        <v>24</v>
      </c>
      <c r="B270" s="228" t="str">
        <f ca="1">IF(Distributivo_trabajo[[#This Row],[Nro.]]="","",VLOOKUP(Distributivo_trabajo[[#This Row],[Nro.]],'Nómina de personal'!$A:$C,3,0))</f>
        <v xml:space="preserve">JEAN PAUL MOLINA VILLARROEL  </v>
      </c>
      <c r="C270" s="228" t="str">
        <f ca="1">IF(Distributivo_trabajo[[#This Row],[Nro.]]="","",VLOOKUP(Distributivo_trabajo[[#This Row],[Nro.]],'Nómina de personal'!$A:$K,11,0))</f>
        <v>Nomb. Definitivo</v>
      </c>
      <c r="D270" s="228" t="str">
        <f ca="1">IF(Distributivo_trabajo[[#This Row],[Nro.]]="","",VLOOKUP(Distributivo_trabajo[[#This Row],[Nro.]],'Nómina de personal'!$A:$L,12,0))</f>
        <v>Docente</v>
      </c>
      <c r="E270" s="228" t="str">
        <f ca="1">IF(Distributivo_trabajo[[#This Row],[Nro.]]="","",VLOOKUP(Distributivo_trabajo[[#This Row],[Nro.]],'Nómina de personal'!$A:$G,7,0))</f>
        <v>GANADOR DE QSM 3 DOCENTE DE INFORMÁTICA</v>
      </c>
      <c r="F270" s="229" t="s">
        <v>726</v>
      </c>
      <c r="G270" s="229" t="s">
        <v>456</v>
      </c>
      <c r="H270" s="229" t="s">
        <v>225</v>
      </c>
      <c r="I270" s="230" t="s">
        <v>609</v>
      </c>
      <c r="J270" s="230"/>
      <c r="K270" s="230"/>
      <c r="L270" s="231"/>
      <c r="M270" s="231"/>
      <c r="N270" s="231"/>
      <c r="O270" s="231"/>
      <c r="P270" s="231"/>
      <c r="Q270" s="231"/>
      <c r="R270" s="231"/>
      <c r="S270" s="231"/>
      <c r="T270" s="231"/>
      <c r="U270" s="231"/>
      <c r="V270" s="231"/>
      <c r="W270" s="231"/>
      <c r="X270" s="231"/>
      <c r="Y270" s="231"/>
      <c r="Z270" s="231"/>
      <c r="AA270" s="231"/>
      <c r="AB270" s="231"/>
      <c r="AC270" s="231"/>
      <c r="AD270" s="231"/>
      <c r="AE270" s="231"/>
      <c r="AF270" s="231"/>
      <c r="AG270" s="231"/>
      <c r="AH270" s="231"/>
      <c r="AI270" s="231"/>
      <c r="AJ270" s="231"/>
      <c r="AK270" s="231"/>
      <c r="AL270" s="231"/>
      <c r="AM270" s="231"/>
      <c r="AN270" s="231"/>
      <c r="AO270" s="231"/>
      <c r="AP270" s="231"/>
      <c r="AQ270" s="231"/>
      <c r="AR270" s="231"/>
      <c r="AS270" s="231"/>
      <c r="AT270" s="232"/>
      <c r="AU270" s="232"/>
      <c r="AV270" s="232"/>
      <c r="AW270" s="232"/>
      <c r="AX270" s="233"/>
      <c r="AY270" s="232"/>
      <c r="AZ270" s="232"/>
      <c r="BA270" s="232"/>
      <c r="BB270" s="232"/>
      <c r="BC270" s="232"/>
      <c r="BD270" s="269">
        <v>1</v>
      </c>
      <c r="BE270" s="232"/>
      <c r="BF270" s="232"/>
      <c r="BG270" s="232"/>
      <c r="BH270" s="232"/>
      <c r="BI270" s="234">
        <f>+SUM(Distributivo_trabajo[[#This Row],[Grupo 3 años A]:[Tercero de BT IEME A]])</f>
        <v>1</v>
      </c>
      <c r="BJ270" s="235"/>
      <c r="BK270" s="235"/>
      <c r="BL270" s="235"/>
      <c r="BM270" s="235"/>
      <c r="BN270" s="235"/>
      <c r="BO270" s="235"/>
      <c r="BP270" s="235"/>
      <c r="BQ270" s="235"/>
      <c r="BR270" s="235"/>
      <c r="BS270" s="235"/>
      <c r="BT270" s="235"/>
      <c r="BU270" s="235"/>
      <c r="BV270" s="236"/>
      <c r="BW270" s="236"/>
      <c r="BX270" s="236"/>
      <c r="BY270" s="236"/>
      <c r="BZ270" s="237">
        <f>+SUM(Distributivo_trabajo[[#This Row],[Grupo 3 años A2]:[BTP]])</f>
        <v>0</v>
      </c>
      <c r="CA270" s="232"/>
      <c r="CB270" s="232"/>
      <c r="CC270" s="232"/>
      <c r="CD270" s="232"/>
      <c r="CE270" s="232"/>
      <c r="CF270" s="232"/>
      <c r="CG270" s="234">
        <f>+SUM(Distributivo_trabajo[[#This Row],[8vo A]:[Tercero de BGU A3]])</f>
        <v>0</v>
      </c>
      <c r="CH270" s="232"/>
      <c r="CI270" s="232"/>
      <c r="CJ270" s="232"/>
      <c r="CK27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70" s="234"/>
      <c r="CM270" s="234">
        <f>+SUM(Distributivo_trabajo[[#This Row],[Directivo]:[Total Periodos acompañamiento]])</f>
        <v>1</v>
      </c>
      <c r="CN270" s="238"/>
    </row>
    <row r="271" spans="1:92" x14ac:dyDescent="0.3">
      <c r="A271" s="239">
        <v>24</v>
      </c>
      <c r="B271" s="240" t="str">
        <f ca="1">IF(Distributivo_trabajo[[#This Row],[Nro.]]="","",VLOOKUP(Distributivo_trabajo[[#This Row],[Nro.]],'Nómina de personal'!$A:$C,3,0))</f>
        <v xml:space="preserve">JEAN PAUL MOLINA VILLARROEL  </v>
      </c>
      <c r="C271" s="240" t="str">
        <f ca="1">IF(Distributivo_trabajo[[#This Row],[Nro.]]="","",VLOOKUP(Distributivo_trabajo[[#This Row],[Nro.]],'Nómina de personal'!$A:$K,11,0))</f>
        <v>Nomb. Definitivo</v>
      </c>
      <c r="D271" s="240" t="str">
        <f ca="1">IF(Distributivo_trabajo[[#This Row],[Nro.]]="","",VLOOKUP(Distributivo_trabajo[[#This Row],[Nro.]],'Nómina de personal'!$A:$L,12,0))</f>
        <v>Docente</v>
      </c>
      <c r="E271" s="240" t="str">
        <f ca="1">IF(Distributivo_trabajo[[#This Row],[Nro.]]="","",VLOOKUP(Distributivo_trabajo[[#This Row],[Nro.]],'Nómina de personal'!$A:$G,7,0))</f>
        <v>GANADOR DE QSM 3 DOCENTE DE INFORMÁTICA</v>
      </c>
      <c r="F271" s="229" t="s">
        <v>342</v>
      </c>
      <c r="G271" s="229" t="s">
        <v>196</v>
      </c>
      <c r="H271" s="229"/>
      <c r="I271" s="230" t="s">
        <v>147</v>
      </c>
      <c r="J271" s="242"/>
      <c r="K271" s="242"/>
      <c r="L271" s="243"/>
      <c r="M271" s="243"/>
      <c r="N271" s="243"/>
      <c r="O271" s="243"/>
      <c r="P271" s="231"/>
      <c r="Q271" s="231"/>
      <c r="R271" s="231"/>
      <c r="S271" s="231"/>
      <c r="T271" s="231"/>
      <c r="U271" s="231"/>
      <c r="V271" s="231"/>
      <c r="W271" s="231"/>
      <c r="X271" s="231"/>
      <c r="Y271" s="231"/>
      <c r="Z271" s="231"/>
      <c r="AA271" s="231"/>
      <c r="AB271" s="231"/>
      <c r="AC271" s="231"/>
      <c r="AD271" s="231"/>
      <c r="AE271" s="231"/>
      <c r="AF271" s="231"/>
      <c r="AG271" s="231"/>
      <c r="AH271" s="231"/>
      <c r="AI271" s="231"/>
      <c r="AJ271" s="243"/>
      <c r="AK271" s="243"/>
      <c r="AL271" s="243"/>
      <c r="AM271" s="243"/>
      <c r="AN271" s="243"/>
      <c r="AO271" s="243"/>
      <c r="AP271" s="243"/>
      <c r="AQ271" s="243"/>
      <c r="AR271" s="243"/>
      <c r="AS271" s="243"/>
      <c r="AT271" s="244"/>
      <c r="AU271" s="244">
        <v>2</v>
      </c>
      <c r="AV271" s="244"/>
      <c r="AW271" s="244"/>
      <c r="AX271" s="245"/>
      <c r="AY271" s="244"/>
      <c r="AZ271" s="244"/>
      <c r="BA271" s="244"/>
      <c r="BB271" s="244"/>
      <c r="BC271" s="244"/>
      <c r="BD271" s="244"/>
      <c r="BE271" s="244"/>
      <c r="BF271" s="244"/>
      <c r="BG271" s="244"/>
      <c r="BH271" s="244"/>
      <c r="BI271" s="246">
        <f>+SUM(Distributivo_trabajo[[#This Row],[Grupo 3 años A]:[Tercero de BT IEME A]])</f>
        <v>2</v>
      </c>
      <c r="BJ271" s="247"/>
      <c r="BK271" s="247"/>
      <c r="BL271" s="247"/>
      <c r="BM271" s="247"/>
      <c r="BN271" s="247"/>
      <c r="BO271" s="247"/>
      <c r="BP271" s="247"/>
      <c r="BQ271" s="247"/>
      <c r="BR271" s="247"/>
      <c r="BS271" s="247"/>
      <c r="BT271" s="247"/>
      <c r="BU271" s="247"/>
      <c r="BV271" s="248"/>
      <c r="BW271" s="248"/>
      <c r="BX271" s="248"/>
      <c r="BY271" s="248"/>
      <c r="BZ271" s="249">
        <f>+SUM(Distributivo_trabajo[[#This Row],[Grupo 3 años A2]:[BTP]])</f>
        <v>0</v>
      </c>
      <c r="CA271" s="244"/>
      <c r="CB271" s="244"/>
      <c r="CC271" s="244"/>
      <c r="CD271" s="244"/>
      <c r="CE271" s="244"/>
      <c r="CF271" s="244"/>
      <c r="CG271" s="246">
        <f>+SUM(Distributivo_trabajo[[#This Row],[8vo A]:[Tercero de BGU A3]])</f>
        <v>0</v>
      </c>
      <c r="CH271" s="244"/>
      <c r="CI271" s="244"/>
      <c r="CJ271" s="244"/>
      <c r="CK27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71" s="246"/>
      <c r="CM271" s="246">
        <f>+SUM(Distributivo_trabajo[[#This Row],[Directivo]:[Total Periodos acompañamiento]])</f>
        <v>2</v>
      </c>
      <c r="CN271" s="250"/>
    </row>
    <row r="272" spans="1:92" x14ac:dyDescent="0.3">
      <c r="A272" s="239">
        <v>24</v>
      </c>
      <c r="B272" s="240" t="str">
        <f ca="1">IF(Distributivo_trabajo[[#This Row],[Nro.]]="","",VLOOKUP(Distributivo_trabajo[[#This Row],[Nro.]],'Nómina de personal'!$A:$C,3,0))</f>
        <v xml:space="preserve">JEAN PAUL MOLINA VILLARROEL  </v>
      </c>
      <c r="C272" s="240" t="str">
        <f ca="1">IF(Distributivo_trabajo[[#This Row],[Nro.]]="","",VLOOKUP(Distributivo_trabajo[[#This Row],[Nro.]],'Nómina de personal'!$A:$K,11,0))</f>
        <v>Nomb. Definitivo</v>
      </c>
      <c r="D272" s="240" t="str">
        <f ca="1">IF(Distributivo_trabajo[[#This Row],[Nro.]]="","",VLOOKUP(Distributivo_trabajo[[#This Row],[Nro.]],'Nómina de personal'!$A:$L,12,0))</f>
        <v>Docente</v>
      </c>
      <c r="E272" s="240" t="str">
        <f ca="1">IF(Distributivo_trabajo[[#This Row],[Nro.]]="","",VLOOKUP(Distributivo_trabajo[[#This Row],[Nro.]],'Nómina de personal'!$A:$G,7,0))</f>
        <v>GANADOR DE QSM 3 DOCENTE DE INFORMÁTICA</v>
      </c>
      <c r="F272" s="229" t="s">
        <v>342</v>
      </c>
      <c r="G272" s="229" t="s">
        <v>196</v>
      </c>
      <c r="H272" s="229"/>
      <c r="I272" s="230" t="s">
        <v>147</v>
      </c>
      <c r="J272" s="242"/>
      <c r="K272" s="242"/>
      <c r="L272" s="243"/>
      <c r="M272" s="243"/>
      <c r="N272" s="243"/>
      <c r="O272" s="243"/>
      <c r="P272" s="231"/>
      <c r="Q272" s="231"/>
      <c r="R272" s="231"/>
      <c r="S272" s="231"/>
      <c r="T272" s="231"/>
      <c r="U272" s="231"/>
      <c r="V272" s="231"/>
      <c r="W272" s="231"/>
      <c r="X272" s="231"/>
      <c r="Y272" s="231"/>
      <c r="Z272" s="231"/>
      <c r="AA272" s="231"/>
      <c r="AB272" s="231"/>
      <c r="AC272" s="231"/>
      <c r="AD272" s="231"/>
      <c r="AE272" s="231"/>
      <c r="AF272" s="231"/>
      <c r="AG272" s="231"/>
      <c r="AH272" s="231"/>
      <c r="AI272" s="231"/>
      <c r="AJ272" s="243"/>
      <c r="AK272" s="243"/>
      <c r="AL272" s="243"/>
      <c r="AM272" s="243"/>
      <c r="AN272" s="243"/>
      <c r="AO272" s="243"/>
      <c r="AP272" s="243"/>
      <c r="AQ272" s="243"/>
      <c r="AR272" s="243"/>
      <c r="AS272" s="243"/>
      <c r="AT272" s="244"/>
      <c r="AU272" s="244"/>
      <c r="AV272" s="244">
        <v>2</v>
      </c>
      <c r="AW272" s="244"/>
      <c r="AX272" s="245"/>
      <c r="AY272" s="244"/>
      <c r="AZ272" s="244"/>
      <c r="BA272" s="244"/>
      <c r="BB272" s="244"/>
      <c r="BC272" s="244"/>
      <c r="BD272" s="244"/>
      <c r="BE272" s="244"/>
      <c r="BF272" s="244"/>
      <c r="BG272" s="244"/>
      <c r="BH272" s="244"/>
      <c r="BI272" s="246">
        <f>+SUM(Distributivo_trabajo[[#This Row],[Grupo 3 años A]:[Tercero de BT IEME A]])</f>
        <v>2</v>
      </c>
      <c r="BJ272" s="247"/>
      <c r="BK272" s="247"/>
      <c r="BL272" s="247"/>
      <c r="BM272" s="247"/>
      <c r="BN272" s="247"/>
      <c r="BO272" s="247"/>
      <c r="BP272" s="247"/>
      <c r="BQ272" s="247"/>
      <c r="BR272" s="247"/>
      <c r="BS272" s="247"/>
      <c r="BT272" s="247"/>
      <c r="BU272" s="247"/>
      <c r="BV272" s="248"/>
      <c r="BW272" s="248"/>
      <c r="BX272" s="248"/>
      <c r="BY272" s="248"/>
      <c r="BZ272" s="249">
        <f>+SUM(Distributivo_trabajo[[#This Row],[Grupo 3 años A2]:[BTP]])</f>
        <v>0</v>
      </c>
      <c r="CA272" s="244"/>
      <c r="CB272" s="244"/>
      <c r="CC272" s="244"/>
      <c r="CD272" s="244"/>
      <c r="CE272" s="244"/>
      <c r="CF272" s="244"/>
      <c r="CG272" s="246">
        <f>+SUM(Distributivo_trabajo[[#This Row],[8vo A]:[Tercero de BGU A3]])</f>
        <v>0</v>
      </c>
      <c r="CH272" s="244"/>
      <c r="CI272" s="244"/>
      <c r="CJ272" s="244"/>
      <c r="CK27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72" s="246"/>
      <c r="CM272" s="246">
        <f>+SUM(Distributivo_trabajo[[#This Row],[Directivo]:[Total Periodos acompañamiento]])</f>
        <v>2</v>
      </c>
      <c r="CN272" s="250"/>
    </row>
    <row r="273" spans="1:92" x14ac:dyDescent="0.3">
      <c r="A273" s="227">
        <v>24</v>
      </c>
      <c r="B273" s="228" t="str">
        <f ca="1">IF(Distributivo_trabajo[[#This Row],[Nro.]]="","",VLOOKUP(Distributivo_trabajo[[#This Row],[Nro.]],'Nómina de personal'!$A:$C,3,0))</f>
        <v xml:space="preserve">JEAN PAUL MOLINA VILLARROEL  </v>
      </c>
      <c r="C273" s="228" t="str">
        <f ca="1">IF(Distributivo_trabajo[[#This Row],[Nro.]]="","",VLOOKUP(Distributivo_trabajo[[#This Row],[Nro.]],'Nómina de personal'!$A:$K,11,0))</f>
        <v>Nomb. Definitivo</v>
      </c>
      <c r="D273" s="228" t="str">
        <f ca="1">IF(Distributivo_trabajo[[#This Row],[Nro.]]="","",VLOOKUP(Distributivo_trabajo[[#This Row],[Nro.]],'Nómina de personal'!$A:$L,12,0))</f>
        <v>Docente</v>
      </c>
      <c r="E273" s="228" t="str">
        <f ca="1">IF(Distributivo_trabajo[[#This Row],[Nro.]]="","",VLOOKUP(Distributivo_trabajo[[#This Row],[Nro.]],'Nómina de personal'!$A:$G,7,0))</f>
        <v>GANADOR DE QSM 3 DOCENTE DE INFORMÁTICA</v>
      </c>
      <c r="F273" s="229" t="s">
        <v>726</v>
      </c>
      <c r="G273" s="229" t="s">
        <v>456</v>
      </c>
      <c r="H273" s="229" t="s">
        <v>225</v>
      </c>
      <c r="I273" s="230" t="s">
        <v>844</v>
      </c>
      <c r="J273" s="230"/>
      <c r="K273" s="230"/>
      <c r="L273" s="231"/>
      <c r="M273" s="231"/>
      <c r="N273" s="231"/>
      <c r="O273" s="231"/>
      <c r="P273" s="231"/>
      <c r="Q273" s="231"/>
      <c r="R273" s="231"/>
      <c r="S273" s="231"/>
      <c r="T273" s="231"/>
      <c r="U273" s="231"/>
      <c r="V273" s="231"/>
      <c r="W273" s="231"/>
      <c r="X273" s="231"/>
      <c r="Y273" s="231"/>
      <c r="Z273" s="231"/>
      <c r="AA273" s="231"/>
      <c r="AB273" s="231"/>
      <c r="AC273" s="231"/>
      <c r="AD273" s="231"/>
      <c r="AE273" s="231"/>
      <c r="AF273" s="231"/>
      <c r="AG273" s="231"/>
      <c r="AH273" s="231"/>
      <c r="AI273" s="231"/>
      <c r="AJ273" s="231"/>
      <c r="AK273" s="231"/>
      <c r="AL273" s="231"/>
      <c r="AM273" s="231"/>
      <c r="AN273" s="231"/>
      <c r="AO273" s="231"/>
      <c r="AP273" s="231"/>
      <c r="AQ273" s="231"/>
      <c r="AR273" s="231"/>
      <c r="AS273" s="231"/>
      <c r="AT273" s="232"/>
      <c r="AU273" s="232"/>
      <c r="AV273" s="232"/>
      <c r="AW273" s="232"/>
      <c r="AX273" s="233"/>
      <c r="AY273" s="232"/>
      <c r="AZ273" s="232"/>
      <c r="BA273" s="232"/>
      <c r="BB273" s="232"/>
      <c r="BC273" s="232">
        <v>1</v>
      </c>
      <c r="BD273" s="232"/>
      <c r="BE273" s="232"/>
      <c r="BF273" s="232"/>
      <c r="BG273" s="232"/>
      <c r="BH273" s="232"/>
      <c r="BI273" s="234">
        <f>+SUM(Distributivo_trabajo[[#This Row],[Grupo 3 años A]:[Tercero de BT IEME A]])</f>
        <v>1</v>
      </c>
      <c r="BJ273" s="235"/>
      <c r="BK273" s="235"/>
      <c r="BL273" s="235"/>
      <c r="BM273" s="235"/>
      <c r="BN273" s="235"/>
      <c r="BO273" s="235"/>
      <c r="BP273" s="235"/>
      <c r="BQ273" s="235"/>
      <c r="BR273" s="235"/>
      <c r="BS273" s="235"/>
      <c r="BT273" s="235"/>
      <c r="BU273" s="235"/>
      <c r="BV273" s="236"/>
      <c r="BW273" s="236"/>
      <c r="BX273" s="236"/>
      <c r="BY273" s="236"/>
      <c r="BZ273" s="237">
        <f>+SUM(Distributivo_trabajo[[#This Row],[Grupo 3 años A2]:[BTP]])</f>
        <v>0</v>
      </c>
      <c r="CA273" s="232"/>
      <c r="CB273" s="232"/>
      <c r="CC273" s="232"/>
      <c r="CD273" s="232"/>
      <c r="CE273" s="232"/>
      <c r="CF273" s="232"/>
      <c r="CG273" s="234">
        <f>+SUM(Distributivo_trabajo[[#This Row],[8vo A]:[Tercero de BGU A3]])</f>
        <v>0</v>
      </c>
      <c r="CH273" s="232"/>
      <c r="CI273" s="232"/>
      <c r="CJ273" s="232"/>
      <c r="CK27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73" s="234"/>
      <c r="CM273" s="234">
        <f>+SUM(Distributivo_trabajo[[#This Row],[Directivo]:[Total Periodos acompañamiento]])</f>
        <v>1</v>
      </c>
      <c r="CN273" s="238"/>
    </row>
    <row r="274" spans="1:92" x14ac:dyDescent="0.3">
      <c r="A274" s="227">
        <v>33</v>
      </c>
      <c r="B274" s="228" t="str">
        <f ca="1">IF(Distributivo_trabajo[[#This Row],[Nro.]]="","",VLOOKUP(Distributivo_trabajo[[#This Row],[Nro.]],'Nómina de personal'!$A:$C,3,0))</f>
        <v xml:space="preserve">LUIS FERNANDO JAYA USHCA </v>
      </c>
      <c r="C274" s="228" t="str">
        <f ca="1">IF(Distributivo_trabajo[[#This Row],[Nro.]]="","",VLOOKUP(Distributivo_trabajo[[#This Row],[Nro.]],'Nómina de personal'!$A:$K,11,0))</f>
        <v>Nomb. Definitivo</v>
      </c>
      <c r="D274" s="228" t="str">
        <f ca="1">IF(Distributivo_trabajo[[#This Row],[Nro.]]="","",VLOOKUP(Distributivo_trabajo[[#This Row],[Nro.]],'Nómina de personal'!$A:$L,12,0))</f>
        <v>Docente</v>
      </c>
      <c r="E274" s="228" t="str">
        <f ca="1">IF(Distributivo_trabajo[[#This Row],[Nro.]]="","",VLOOKUP(Distributivo_trabajo[[#This Row],[Nro.]],'Nómina de personal'!$A:$G,7,0))</f>
        <v>GANADOR DE QSM 7 DOCENTE DE INFORMÁTICA</v>
      </c>
      <c r="F274" s="229" t="s">
        <v>726</v>
      </c>
      <c r="G274" s="229" t="s">
        <v>456</v>
      </c>
      <c r="H274" s="229" t="s">
        <v>225</v>
      </c>
      <c r="I274" s="230" t="s">
        <v>589</v>
      </c>
      <c r="J274" s="230"/>
      <c r="K274" s="230"/>
      <c r="L274" s="231"/>
      <c r="M274" s="231"/>
      <c r="N274" s="231"/>
      <c r="O274" s="231"/>
      <c r="P274" s="231"/>
      <c r="Q274" s="231"/>
      <c r="R274" s="231"/>
      <c r="S274" s="231"/>
      <c r="T274" s="231"/>
      <c r="U274" s="231"/>
      <c r="V274" s="231"/>
      <c r="W274" s="231"/>
      <c r="X274" s="231"/>
      <c r="Y274" s="231"/>
      <c r="Z274" s="231"/>
      <c r="AA274" s="231"/>
      <c r="AB274" s="231"/>
      <c r="AC274" s="231"/>
      <c r="AD274" s="231"/>
      <c r="AE274" s="231"/>
      <c r="AF274" s="231"/>
      <c r="AG274" s="231"/>
      <c r="AH274" s="231"/>
      <c r="AI274" s="231"/>
      <c r="AJ274" s="231"/>
      <c r="AK274" s="231"/>
      <c r="AL274" s="231"/>
      <c r="AM274" s="231"/>
      <c r="AN274" s="231"/>
      <c r="AO274" s="231"/>
      <c r="AP274" s="231"/>
      <c r="AQ274" s="231"/>
      <c r="AR274" s="231"/>
      <c r="AS274" s="231"/>
      <c r="AT274" s="232"/>
      <c r="AU274" s="232"/>
      <c r="AV274" s="232"/>
      <c r="AW274" s="232"/>
      <c r="AX274" s="233"/>
      <c r="AY274" s="232"/>
      <c r="AZ274" s="232"/>
      <c r="BA274" s="232"/>
      <c r="BB274" s="269">
        <v>2</v>
      </c>
      <c r="BC274" s="232"/>
      <c r="BD274" s="232"/>
      <c r="BE274" s="232"/>
      <c r="BF274" s="232"/>
      <c r="BG274" s="232"/>
      <c r="BH274" s="232"/>
      <c r="BI274" s="234">
        <f>+SUM(Distributivo_trabajo[[#This Row],[Grupo 3 años A]:[Tercero de BT IEME A]])</f>
        <v>2</v>
      </c>
      <c r="BJ274" s="235"/>
      <c r="BK274" s="235"/>
      <c r="BL274" s="235"/>
      <c r="BM274" s="235"/>
      <c r="BN274" s="235"/>
      <c r="BO274" s="235"/>
      <c r="BP274" s="235"/>
      <c r="BQ274" s="235"/>
      <c r="BR274" s="235"/>
      <c r="BS274" s="235"/>
      <c r="BT274" s="235"/>
      <c r="BU274" s="235"/>
      <c r="BV274" s="236"/>
      <c r="BW274" s="236"/>
      <c r="BX274" s="236"/>
      <c r="BY274" s="236"/>
      <c r="BZ274" s="237">
        <f>+SUM(Distributivo_trabajo[[#This Row],[Grupo 3 años A2]:[BTP]])</f>
        <v>0</v>
      </c>
      <c r="CA274" s="232"/>
      <c r="CB274" s="232"/>
      <c r="CC274" s="232"/>
      <c r="CD274" s="232"/>
      <c r="CE274" s="232"/>
      <c r="CF274" s="232"/>
      <c r="CG274" s="234">
        <f>+SUM(Distributivo_trabajo[[#This Row],[8vo A]:[Tercero de BGU A3]])</f>
        <v>0</v>
      </c>
      <c r="CH274" s="232"/>
      <c r="CI274" s="232"/>
      <c r="CJ274" s="232"/>
      <c r="CK27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74" s="234">
        <v>4</v>
      </c>
      <c r="CM274" s="234">
        <f>+SUM(Distributivo_trabajo[[#This Row],[Directivo]:[Total Periodos acompañamiento]])</f>
        <v>6</v>
      </c>
      <c r="CN274" s="238"/>
    </row>
    <row r="275" spans="1:92" x14ac:dyDescent="0.3">
      <c r="A275" s="227">
        <v>33</v>
      </c>
      <c r="B275" s="228" t="str">
        <f ca="1">IF(Distributivo_trabajo[[#This Row],[Nro.]]="","",VLOOKUP(Distributivo_trabajo[[#This Row],[Nro.]],'Nómina de personal'!$A:$C,3,0))</f>
        <v xml:space="preserve">LUIS FERNANDO JAYA USHCA </v>
      </c>
      <c r="C275" s="228" t="str">
        <f ca="1">IF(Distributivo_trabajo[[#This Row],[Nro.]]="","",VLOOKUP(Distributivo_trabajo[[#This Row],[Nro.]],'Nómina de personal'!$A:$K,11,0))</f>
        <v>Nomb. Definitivo</v>
      </c>
      <c r="D275" s="228" t="str">
        <f ca="1">IF(Distributivo_trabajo[[#This Row],[Nro.]]="","",VLOOKUP(Distributivo_trabajo[[#This Row],[Nro.]],'Nómina de personal'!$A:$L,12,0))</f>
        <v>Docente</v>
      </c>
      <c r="E275" s="228" t="str">
        <f ca="1">IF(Distributivo_trabajo[[#This Row],[Nro.]]="","",VLOOKUP(Distributivo_trabajo[[#This Row],[Nro.]],'Nómina de personal'!$A:$G,7,0))</f>
        <v>GANADOR DE QSM 7 DOCENTE DE INFORMÁTICA</v>
      </c>
      <c r="F275" s="229" t="s">
        <v>726</v>
      </c>
      <c r="G275" s="229" t="s">
        <v>456</v>
      </c>
      <c r="H275" s="229" t="s">
        <v>225</v>
      </c>
      <c r="I275" s="230" t="s">
        <v>589</v>
      </c>
      <c r="J275" s="242"/>
      <c r="K275" s="242"/>
      <c r="L275" s="243"/>
      <c r="M275" s="243"/>
      <c r="N275" s="243"/>
      <c r="O275" s="243"/>
      <c r="P275" s="231"/>
      <c r="Q275" s="231"/>
      <c r="R275" s="231"/>
      <c r="S275" s="231"/>
      <c r="T275" s="231"/>
      <c r="U275" s="231"/>
      <c r="V275" s="231"/>
      <c r="W275" s="231"/>
      <c r="X275" s="231"/>
      <c r="Y275" s="231"/>
      <c r="Z275" s="231"/>
      <c r="AA275" s="231"/>
      <c r="AB275" s="231"/>
      <c r="AC275" s="231"/>
      <c r="AD275" s="231"/>
      <c r="AE275" s="231"/>
      <c r="AF275" s="231"/>
      <c r="AG275" s="231"/>
      <c r="AH275" s="231"/>
      <c r="AI275" s="231"/>
      <c r="AJ275" s="243"/>
      <c r="AK275" s="243"/>
      <c r="AL275" s="243"/>
      <c r="AM275" s="243"/>
      <c r="AN275" s="243"/>
      <c r="AO275" s="243"/>
      <c r="AP275" s="243"/>
      <c r="AQ275" s="243"/>
      <c r="AR275" s="243"/>
      <c r="AS275" s="243"/>
      <c r="AT275" s="244"/>
      <c r="AU275" s="244"/>
      <c r="AV275" s="244"/>
      <c r="AW275" s="244"/>
      <c r="AX275" s="245"/>
      <c r="AY275" s="244"/>
      <c r="AZ275" s="244"/>
      <c r="BA275" s="244"/>
      <c r="BB275" s="244"/>
      <c r="BC275" s="244"/>
      <c r="BD275" s="270">
        <v>4</v>
      </c>
      <c r="BE275" s="244"/>
      <c r="BF275" s="244"/>
      <c r="BG275" s="244"/>
      <c r="BH275" s="244"/>
      <c r="BI275" s="246">
        <f>+SUM(Distributivo_trabajo[[#This Row],[Grupo 3 años A]:[Tercero de BT IEME A]])</f>
        <v>4</v>
      </c>
      <c r="BJ275" s="247"/>
      <c r="BK275" s="247"/>
      <c r="BL275" s="247"/>
      <c r="BM275" s="247"/>
      <c r="BN275" s="247"/>
      <c r="BO275" s="247"/>
      <c r="BP275" s="247"/>
      <c r="BQ275" s="247"/>
      <c r="BR275" s="247"/>
      <c r="BS275" s="247"/>
      <c r="BT275" s="247"/>
      <c r="BU275" s="247"/>
      <c r="BV275" s="248"/>
      <c r="BW275" s="248"/>
      <c r="BX275" s="248"/>
      <c r="BY275" s="248"/>
      <c r="BZ275" s="249">
        <f>+SUM(Distributivo_trabajo[[#This Row],[Grupo 3 años A2]:[BTP]])</f>
        <v>0</v>
      </c>
      <c r="CA275" s="244"/>
      <c r="CB275" s="244"/>
      <c r="CC275" s="244"/>
      <c r="CD275" s="244"/>
      <c r="CE275" s="244"/>
      <c r="CF275" s="244"/>
      <c r="CG275" s="246">
        <f>+SUM(Distributivo_trabajo[[#This Row],[8vo A]:[Tercero de BGU A3]])</f>
        <v>0</v>
      </c>
      <c r="CH275" s="244"/>
      <c r="CI275" s="244"/>
      <c r="CJ275" s="244"/>
      <c r="CK27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75" s="246"/>
      <c r="CM275" s="246">
        <f>+SUM(Distributivo_trabajo[[#This Row],[Directivo]:[Total Periodos acompañamiento]])</f>
        <v>4</v>
      </c>
      <c r="CN275" s="250"/>
    </row>
    <row r="276" spans="1:92" x14ac:dyDescent="0.3">
      <c r="A276" s="227">
        <v>33</v>
      </c>
      <c r="B276" s="228" t="str">
        <f ca="1">IF(Distributivo_trabajo[[#This Row],[Nro.]]="","",VLOOKUP(Distributivo_trabajo[[#This Row],[Nro.]],'Nómina de personal'!$A:$C,3,0))</f>
        <v xml:space="preserve">LUIS FERNANDO JAYA USHCA </v>
      </c>
      <c r="C276" s="228" t="str">
        <f ca="1">IF(Distributivo_trabajo[[#This Row],[Nro.]]="","",VLOOKUP(Distributivo_trabajo[[#This Row],[Nro.]],'Nómina de personal'!$A:$K,11,0))</f>
        <v>Nomb. Definitivo</v>
      </c>
      <c r="D276" s="228" t="str">
        <f ca="1">IF(Distributivo_trabajo[[#This Row],[Nro.]]="","",VLOOKUP(Distributivo_trabajo[[#This Row],[Nro.]],'Nómina de personal'!$A:$L,12,0))</f>
        <v>Docente</v>
      </c>
      <c r="E276" s="228" t="str">
        <f ca="1">IF(Distributivo_trabajo[[#This Row],[Nro.]]="","",VLOOKUP(Distributivo_trabajo[[#This Row],[Nro.]],'Nómina de personal'!$A:$G,7,0))</f>
        <v>GANADOR DE QSM 7 DOCENTE DE INFORMÁTICA</v>
      </c>
      <c r="F276" s="229" t="s">
        <v>726</v>
      </c>
      <c r="G276" s="229" t="s">
        <v>456</v>
      </c>
      <c r="H276" s="229" t="s">
        <v>225</v>
      </c>
      <c r="I276" s="230" t="s">
        <v>555</v>
      </c>
      <c r="J276" s="230"/>
      <c r="K276" s="230"/>
      <c r="L276" s="231"/>
      <c r="M276" s="231"/>
      <c r="N276" s="231"/>
      <c r="O276" s="231"/>
      <c r="P276" s="231"/>
      <c r="Q276" s="231"/>
      <c r="R276" s="231"/>
      <c r="S276" s="231"/>
      <c r="T276" s="231"/>
      <c r="U276" s="231"/>
      <c r="V276" s="231"/>
      <c r="W276" s="231"/>
      <c r="X276" s="231"/>
      <c r="Y276" s="231"/>
      <c r="Z276" s="231"/>
      <c r="AA276" s="231"/>
      <c r="AB276" s="231"/>
      <c r="AC276" s="231"/>
      <c r="AD276" s="231"/>
      <c r="AE276" s="231"/>
      <c r="AF276" s="231"/>
      <c r="AG276" s="231"/>
      <c r="AH276" s="231"/>
      <c r="AI276" s="231"/>
      <c r="AJ276" s="231"/>
      <c r="AK276" s="231"/>
      <c r="AL276" s="231"/>
      <c r="AM276" s="231"/>
      <c r="AN276" s="231"/>
      <c r="AO276" s="231"/>
      <c r="AP276" s="231"/>
      <c r="AQ276" s="231"/>
      <c r="AR276" s="231"/>
      <c r="AS276" s="231"/>
      <c r="AT276" s="232"/>
      <c r="AU276" s="232"/>
      <c r="AV276" s="232"/>
      <c r="AW276" s="232"/>
      <c r="AX276" s="233"/>
      <c r="AY276" s="232"/>
      <c r="AZ276" s="232"/>
      <c r="BA276" s="232"/>
      <c r="BB276" s="232"/>
      <c r="BC276" s="269">
        <v>4</v>
      </c>
      <c r="BD276" s="232"/>
      <c r="BE276" s="232"/>
      <c r="BF276" s="232"/>
      <c r="BG276" s="232"/>
      <c r="BH276" s="232"/>
      <c r="BI276" s="234">
        <f>+SUM(Distributivo_trabajo[[#This Row],[Grupo 3 años A]:[Tercero de BT IEME A]])</f>
        <v>4</v>
      </c>
      <c r="BJ276" s="235"/>
      <c r="BK276" s="235"/>
      <c r="BL276" s="235"/>
      <c r="BM276" s="235"/>
      <c r="BN276" s="235"/>
      <c r="BO276" s="235"/>
      <c r="BP276" s="235"/>
      <c r="BQ276" s="235"/>
      <c r="BR276" s="235"/>
      <c r="BS276" s="235"/>
      <c r="BT276" s="235"/>
      <c r="BU276" s="235"/>
      <c r="BV276" s="236"/>
      <c r="BW276" s="236"/>
      <c r="BX276" s="236"/>
      <c r="BY276" s="236"/>
      <c r="BZ276" s="237">
        <f>+SUM(Distributivo_trabajo[[#This Row],[Grupo 3 años A2]:[BTP]])</f>
        <v>0</v>
      </c>
      <c r="CA276" s="232"/>
      <c r="CB276" s="232"/>
      <c r="CC276" s="232"/>
      <c r="CD276" s="232"/>
      <c r="CE276" s="232"/>
      <c r="CF276" s="232"/>
      <c r="CG276" s="234">
        <f>+SUM(Distributivo_trabajo[[#This Row],[8vo A]:[Tercero de BGU A3]])</f>
        <v>0</v>
      </c>
      <c r="CH276" s="232"/>
      <c r="CI276" s="232"/>
      <c r="CJ276" s="232"/>
      <c r="CK27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76" s="234"/>
      <c r="CM276" s="234">
        <f>+SUM(Distributivo_trabajo[[#This Row],[Directivo]:[Total Periodos acompañamiento]])</f>
        <v>4</v>
      </c>
      <c r="CN276" s="238"/>
    </row>
    <row r="277" spans="1:92" x14ac:dyDescent="0.3">
      <c r="A277" s="227">
        <v>33</v>
      </c>
      <c r="B277" s="228" t="str">
        <f ca="1">IF(Distributivo_trabajo[[#This Row],[Nro.]]="","",VLOOKUP(Distributivo_trabajo[[#This Row],[Nro.]],'Nómina de personal'!$A:$C,3,0))</f>
        <v xml:space="preserve">LUIS FERNANDO JAYA USHCA </v>
      </c>
      <c r="C277" s="228" t="str">
        <f ca="1">IF(Distributivo_trabajo[[#This Row],[Nro.]]="","",VLOOKUP(Distributivo_trabajo[[#This Row],[Nro.]],'Nómina de personal'!$A:$K,11,0))</f>
        <v>Nomb. Definitivo</v>
      </c>
      <c r="D277" s="228" t="str">
        <f ca="1">IF(Distributivo_trabajo[[#This Row],[Nro.]]="","",VLOOKUP(Distributivo_trabajo[[#This Row],[Nro.]],'Nómina de personal'!$A:$L,12,0))</f>
        <v>Docente</v>
      </c>
      <c r="E277" s="228" t="str">
        <f ca="1">IF(Distributivo_trabajo[[#This Row],[Nro.]]="","",VLOOKUP(Distributivo_trabajo[[#This Row],[Nro.]],'Nómina de personal'!$A:$G,7,0))</f>
        <v>GANADOR DE QSM 7 DOCENTE DE INFORMÁTICA</v>
      </c>
      <c r="F277" s="229" t="s">
        <v>726</v>
      </c>
      <c r="G277" s="229" t="s">
        <v>456</v>
      </c>
      <c r="H277" s="229" t="s">
        <v>225</v>
      </c>
      <c r="I277" s="230" t="s">
        <v>481</v>
      </c>
      <c r="J277" s="230"/>
      <c r="K277" s="230"/>
      <c r="L277" s="231"/>
      <c r="M277" s="231"/>
      <c r="N277" s="231"/>
      <c r="O277" s="231"/>
      <c r="P277" s="231"/>
      <c r="Q277" s="231"/>
      <c r="R277" s="231"/>
      <c r="S277" s="231"/>
      <c r="T277" s="231"/>
      <c r="U277" s="231"/>
      <c r="V277" s="231"/>
      <c r="W277" s="231"/>
      <c r="X277" s="231"/>
      <c r="Y277" s="231"/>
      <c r="Z277" s="231"/>
      <c r="AA277" s="231"/>
      <c r="AB277" s="231"/>
      <c r="AC277" s="231"/>
      <c r="AD277" s="231"/>
      <c r="AE277" s="231"/>
      <c r="AF277" s="231"/>
      <c r="AG277" s="231"/>
      <c r="AH277" s="231"/>
      <c r="AI277" s="231"/>
      <c r="AJ277" s="231"/>
      <c r="AK277" s="231"/>
      <c r="AL277" s="231"/>
      <c r="AM277" s="231"/>
      <c r="AN277" s="231"/>
      <c r="AO277" s="231"/>
      <c r="AP277" s="231"/>
      <c r="AQ277" s="231"/>
      <c r="AR277" s="231"/>
      <c r="AS277" s="231"/>
      <c r="AT277" s="232"/>
      <c r="AU277" s="232"/>
      <c r="AV277" s="232"/>
      <c r="AW277" s="232"/>
      <c r="AX277" s="233"/>
      <c r="AY277" s="232"/>
      <c r="AZ277" s="232"/>
      <c r="BA277" s="232"/>
      <c r="BB277" s="269">
        <v>3</v>
      </c>
      <c r="BC277" s="232"/>
      <c r="BD277" s="232"/>
      <c r="BE277" s="232"/>
      <c r="BF277" s="232"/>
      <c r="BG277" s="232"/>
      <c r="BH277" s="232"/>
      <c r="BI277" s="234">
        <f>+SUM(Distributivo_trabajo[[#This Row],[Grupo 3 años A]:[Tercero de BT IEME A]])</f>
        <v>3</v>
      </c>
      <c r="BJ277" s="235"/>
      <c r="BK277" s="235"/>
      <c r="BL277" s="235"/>
      <c r="BM277" s="235"/>
      <c r="BN277" s="235"/>
      <c r="BO277" s="235"/>
      <c r="BP277" s="235"/>
      <c r="BQ277" s="235"/>
      <c r="BR277" s="235"/>
      <c r="BS277" s="235"/>
      <c r="BT277" s="235"/>
      <c r="BU277" s="235"/>
      <c r="BV277" s="236"/>
      <c r="BW277" s="236"/>
      <c r="BX277" s="236"/>
      <c r="BY277" s="236"/>
      <c r="BZ277" s="237">
        <f>+SUM(Distributivo_trabajo[[#This Row],[Grupo 3 años A2]:[BTP]])</f>
        <v>0</v>
      </c>
      <c r="CA277" s="232"/>
      <c r="CB277" s="232"/>
      <c r="CC277" s="232"/>
      <c r="CD277" s="232"/>
      <c r="CE277" s="232"/>
      <c r="CF277" s="232"/>
      <c r="CG277" s="234">
        <f>+SUM(Distributivo_trabajo[[#This Row],[8vo A]:[Tercero de BGU A3]])</f>
        <v>0</v>
      </c>
      <c r="CH277" s="232"/>
      <c r="CI277" s="232"/>
      <c r="CJ277" s="232"/>
      <c r="CK27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77" s="234"/>
      <c r="CM277" s="234">
        <f>+SUM(Distributivo_trabajo[[#This Row],[Directivo]:[Total Periodos acompañamiento]])</f>
        <v>3</v>
      </c>
      <c r="CN277" s="238"/>
    </row>
    <row r="278" spans="1:92" x14ac:dyDescent="0.3">
      <c r="A278" s="227">
        <v>33</v>
      </c>
      <c r="B278" s="228" t="str">
        <f ca="1">IF(Distributivo_trabajo[[#This Row],[Nro.]]="","",VLOOKUP(Distributivo_trabajo[[#This Row],[Nro.]],'Nómina de personal'!$A:$C,3,0))</f>
        <v xml:space="preserve">LUIS FERNANDO JAYA USHCA </v>
      </c>
      <c r="C278" s="228" t="str">
        <f ca="1">IF(Distributivo_trabajo[[#This Row],[Nro.]]="","",VLOOKUP(Distributivo_trabajo[[#This Row],[Nro.]],'Nómina de personal'!$A:$K,11,0))</f>
        <v>Nomb. Definitivo</v>
      </c>
      <c r="D278" s="228" t="str">
        <f ca="1">IF(Distributivo_trabajo[[#This Row],[Nro.]]="","",VLOOKUP(Distributivo_trabajo[[#This Row],[Nro.]],'Nómina de personal'!$A:$L,12,0))</f>
        <v>Docente</v>
      </c>
      <c r="E278" s="228" t="str">
        <f ca="1">IF(Distributivo_trabajo[[#This Row],[Nro.]]="","",VLOOKUP(Distributivo_trabajo[[#This Row],[Nro.]],'Nómina de personal'!$A:$G,7,0))</f>
        <v>GANADOR DE QSM 7 DOCENTE DE INFORMÁTICA</v>
      </c>
      <c r="F278" s="229" t="s">
        <v>726</v>
      </c>
      <c r="G278" s="229" t="s">
        <v>456</v>
      </c>
      <c r="H278" s="229" t="s">
        <v>225</v>
      </c>
      <c r="I278" s="230" t="s">
        <v>481</v>
      </c>
      <c r="J278" s="242"/>
      <c r="K278" s="242"/>
      <c r="L278" s="243"/>
      <c r="M278" s="243"/>
      <c r="N278" s="243"/>
      <c r="O278" s="243"/>
      <c r="P278" s="231"/>
      <c r="Q278" s="231"/>
      <c r="R278" s="231"/>
      <c r="S278" s="231"/>
      <c r="T278" s="231"/>
      <c r="U278" s="231"/>
      <c r="V278" s="231"/>
      <c r="W278" s="231"/>
      <c r="X278" s="231"/>
      <c r="Y278" s="231"/>
      <c r="Z278" s="231"/>
      <c r="AA278" s="231"/>
      <c r="AB278" s="231"/>
      <c r="AC278" s="231"/>
      <c r="AD278" s="231"/>
      <c r="AE278" s="231"/>
      <c r="AF278" s="231"/>
      <c r="AG278" s="231"/>
      <c r="AH278" s="231"/>
      <c r="AI278" s="231"/>
      <c r="AJ278" s="243"/>
      <c r="AK278" s="243"/>
      <c r="AL278" s="243"/>
      <c r="AM278" s="243"/>
      <c r="AN278" s="243"/>
      <c r="AO278" s="243"/>
      <c r="AP278" s="243"/>
      <c r="AQ278" s="243"/>
      <c r="AR278" s="243"/>
      <c r="AS278" s="243"/>
      <c r="AT278" s="244"/>
      <c r="AU278" s="244"/>
      <c r="AV278" s="244"/>
      <c r="AW278" s="244"/>
      <c r="AX278" s="245"/>
      <c r="AY278" s="244"/>
      <c r="AZ278" s="244"/>
      <c r="BA278" s="244"/>
      <c r="BB278" s="244"/>
      <c r="BC278" s="244"/>
      <c r="BD278" s="270">
        <v>2</v>
      </c>
      <c r="BE278" s="244"/>
      <c r="BF278" s="244"/>
      <c r="BG278" s="244"/>
      <c r="BH278" s="244"/>
      <c r="BI278" s="246">
        <f>+SUM(Distributivo_trabajo[[#This Row],[Grupo 3 años A]:[Tercero de BT IEME A]])</f>
        <v>2</v>
      </c>
      <c r="BJ278" s="247"/>
      <c r="BK278" s="247"/>
      <c r="BL278" s="247"/>
      <c r="BM278" s="247"/>
      <c r="BN278" s="247"/>
      <c r="BO278" s="247"/>
      <c r="BP278" s="247"/>
      <c r="BQ278" s="247"/>
      <c r="BR278" s="247"/>
      <c r="BS278" s="247"/>
      <c r="BT278" s="247"/>
      <c r="BU278" s="247"/>
      <c r="BV278" s="248"/>
      <c r="BW278" s="248"/>
      <c r="BX278" s="248"/>
      <c r="BY278" s="248"/>
      <c r="BZ278" s="249">
        <f>+SUM(Distributivo_trabajo[[#This Row],[Grupo 3 años A2]:[BTP]])</f>
        <v>0</v>
      </c>
      <c r="CA278" s="244"/>
      <c r="CB278" s="244"/>
      <c r="CC278" s="244"/>
      <c r="CD278" s="244"/>
      <c r="CE278" s="244"/>
      <c r="CF278" s="244"/>
      <c r="CG278" s="246">
        <f>+SUM(Distributivo_trabajo[[#This Row],[8vo A]:[Tercero de BGU A3]])</f>
        <v>0</v>
      </c>
      <c r="CH278" s="244"/>
      <c r="CI278" s="244"/>
      <c r="CJ278" s="244"/>
      <c r="CK27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78" s="246"/>
      <c r="CM278" s="246">
        <f>+SUM(Distributivo_trabajo[[#This Row],[Directivo]:[Total Periodos acompañamiento]])</f>
        <v>2</v>
      </c>
      <c r="CN278" s="250"/>
    </row>
    <row r="279" spans="1:92" x14ac:dyDescent="0.3">
      <c r="A279" s="227">
        <v>33</v>
      </c>
      <c r="B279" s="228" t="str">
        <f ca="1">IF(Distributivo_trabajo[[#This Row],[Nro.]]="","",VLOOKUP(Distributivo_trabajo[[#This Row],[Nro.]],'Nómina de personal'!$A:$C,3,0))</f>
        <v xml:space="preserve">LUIS FERNANDO JAYA USHCA </v>
      </c>
      <c r="C279" s="228" t="str">
        <f ca="1">IF(Distributivo_trabajo[[#This Row],[Nro.]]="","",VLOOKUP(Distributivo_trabajo[[#This Row],[Nro.]],'Nómina de personal'!$A:$K,11,0))</f>
        <v>Nomb. Definitivo</v>
      </c>
      <c r="D279" s="228" t="str">
        <f ca="1">IF(Distributivo_trabajo[[#This Row],[Nro.]]="","",VLOOKUP(Distributivo_trabajo[[#This Row],[Nro.]],'Nómina de personal'!$A:$L,12,0))</f>
        <v>Docente</v>
      </c>
      <c r="E279" s="228" t="str">
        <f ca="1">IF(Distributivo_trabajo[[#This Row],[Nro.]]="","",VLOOKUP(Distributivo_trabajo[[#This Row],[Nro.]],'Nómina de personal'!$A:$G,7,0))</f>
        <v>GANADOR DE QSM 7 DOCENTE DE INFORMÁTICA</v>
      </c>
      <c r="F279" s="229" t="s">
        <v>726</v>
      </c>
      <c r="G279" s="229" t="s">
        <v>456</v>
      </c>
      <c r="H279" s="229" t="s">
        <v>225</v>
      </c>
      <c r="I279" s="230" t="s">
        <v>624</v>
      </c>
      <c r="J279" s="230"/>
      <c r="K279" s="230"/>
      <c r="L279" s="231"/>
      <c r="M279" s="231"/>
      <c r="N279" s="231"/>
      <c r="O279" s="231"/>
      <c r="P279" s="231"/>
      <c r="Q279" s="231"/>
      <c r="R279" s="231"/>
      <c r="S279" s="231"/>
      <c r="T279" s="231"/>
      <c r="U279" s="231"/>
      <c r="V279" s="231"/>
      <c r="W279" s="231"/>
      <c r="X279" s="231"/>
      <c r="Y279" s="231"/>
      <c r="Z279" s="231"/>
      <c r="AA279" s="231"/>
      <c r="AB279" s="231"/>
      <c r="AC279" s="231"/>
      <c r="AD279" s="231"/>
      <c r="AE279" s="231"/>
      <c r="AF279" s="231"/>
      <c r="AG279" s="231"/>
      <c r="AH279" s="231"/>
      <c r="AI279" s="231"/>
      <c r="AJ279" s="231"/>
      <c r="AK279" s="231"/>
      <c r="AL279" s="231"/>
      <c r="AM279" s="231"/>
      <c r="AN279" s="231"/>
      <c r="AO279" s="231"/>
      <c r="AP279" s="231"/>
      <c r="AQ279" s="231"/>
      <c r="AR279" s="231"/>
      <c r="AS279" s="231"/>
      <c r="AT279" s="232"/>
      <c r="AU279" s="232"/>
      <c r="AV279" s="232"/>
      <c r="AW279" s="232"/>
      <c r="AX279" s="233"/>
      <c r="AY279" s="232"/>
      <c r="AZ279" s="232"/>
      <c r="BA279" s="232"/>
      <c r="BB279" s="232"/>
      <c r="BC279" s="269">
        <v>3</v>
      </c>
      <c r="BD279" s="232"/>
      <c r="BE279" s="232"/>
      <c r="BF279" s="232"/>
      <c r="BG279" s="232"/>
      <c r="BH279" s="232"/>
      <c r="BI279" s="234">
        <f>+SUM(Distributivo_trabajo[[#This Row],[Grupo 3 años A]:[Tercero de BT IEME A]])</f>
        <v>3</v>
      </c>
      <c r="BJ279" s="235"/>
      <c r="BK279" s="235"/>
      <c r="BL279" s="235"/>
      <c r="BM279" s="235"/>
      <c r="BN279" s="235"/>
      <c r="BO279" s="235"/>
      <c r="BP279" s="235"/>
      <c r="BQ279" s="235"/>
      <c r="BR279" s="235"/>
      <c r="BS279" s="235"/>
      <c r="BT279" s="235"/>
      <c r="BU279" s="235"/>
      <c r="BV279" s="236"/>
      <c r="BW279" s="236"/>
      <c r="BX279" s="236"/>
      <c r="BY279" s="236"/>
      <c r="BZ279" s="237">
        <f>+SUM(Distributivo_trabajo[[#This Row],[Grupo 3 años A2]:[BTP]])</f>
        <v>0</v>
      </c>
      <c r="CA279" s="232"/>
      <c r="CB279" s="232"/>
      <c r="CC279" s="232"/>
      <c r="CD279" s="232"/>
      <c r="CE279" s="232"/>
      <c r="CF279" s="232"/>
      <c r="CG279" s="234">
        <f>+SUM(Distributivo_trabajo[[#This Row],[8vo A]:[Tercero de BGU A3]])</f>
        <v>0</v>
      </c>
      <c r="CH279" s="232"/>
      <c r="CI279" s="232"/>
      <c r="CJ279" s="232"/>
      <c r="CK27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79" s="234"/>
      <c r="CM279" s="234">
        <f>+SUM(Distributivo_trabajo[[#This Row],[Directivo]:[Total Periodos acompañamiento]])</f>
        <v>3</v>
      </c>
      <c r="CN279" s="238"/>
    </row>
    <row r="280" spans="1:92" x14ac:dyDescent="0.3">
      <c r="A280" s="227">
        <v>33</v>
      </c>
      <c r="B280" s="228" t="str">
        <f ca="1">IF(Distributivo_trabajo[[#This Row],[Nro.]]="","",VLOOKUP(Distributivo_trabajo[[#This Row],[Nro.]],'Nómina de personal'!$A:$C,3,0))</f>
        <v xml:space="preserve">LUIS FERNANDO JAYA USHCA </v>
      </c>
      <c r="C280" s="228" t="str">
        <f ca="1">IF(Distributivo_trabajo[[#This Row],[Nro.]]="","",VLOOKUP(Distributivo_trabajo[[#This Row],[Nro.]],'Nómina de personal'!$A:$K,11,0))</f>
        <v>Nomb. Definitivo</v>
      </c>
      <c r="D280" s="228" t="str">
        <f ca="1">IF(Distributivo_trabajo[[#This Row],[Nro.]]="","",VLOOKUP(Distributivo_trabajo[[#This Row],[Nro.]],'Nómina de personal'!$A:$L,12,0))</f>
        <v>Docente</v>
      </c>
      <c r="E280" s="228" t="str">
        <f ca="1">IF(Distributivo_trabajo[[#This Row],[Nro.]]="","",VLOOKUP(Distributivo_trabajo[[#This Row],[Nro.]],'Nómina de personal'!$A:$G,7,0))</f>
        <v>GANADOR DE QSM 7 DOCENTE DE INFORMÁTICA</v>
      </c>
      <c r="F280" s="229" t="s">
        <v>726</v>
      </c>
      <c r="G280" s="229" t="s">
        <v>456</v>
      </c>
      <c r="H280" s="229" t="s">
        <v>225</v>
      </c>
      <c r="I280" s="230" t="s">
        <v>519</v>
      </c>
      <c r="J280" s="230"/>
      <c r="K280" s="230"/>
      <c r="L280" s="231"/>
      <c r="M280" s="231"/>
      <c r="N280" s="231"/>
      <c r="O280" s="231"/>
      <c r="P280" s="231"/>
      <c r="Q280" s="231"/>
      <c r="R280" s="231"/>
      <c r="S280" s="231"/>
      <c r="T280" s="231"/>
      <c r="U280" s="231"/>
      <c r="V280" s="231"/>
      <c r="W280" s="231"/>
      <c r="X280" s="231"/>
      <c r="Y280" s="231"/>
      <c r="Z280" s="231"/>
      <c r="AA280" s="231"/>
      <c r="AB280" s="231"/>
      <c r="AC280" s="231"/>
      <c r="AD280" s="231"/>
      <c r="AE280" s="231"/>
      <c r="AF280" s="231"/>
      <c r="AG280" s="231"/>
      <c r="AH280" s="231"/>
      <c r="AI280" s="231"/>
      <c r="AJ280" s="231"/>
      <c r="AK280" s="231"/>
      <c r="AL280" s="231"/>
      <c r="AM280" s="231"/>
      <c r="AN280" s="231"/>
      <c r="AO280" s="231"/>
      <c r="AP280" s="231"/>
      <c r="AQ280" s="231"/>
      <c r="AR280" s="231"/>
      <c r="AS280" s="231"/>
      <c r="AT280" s="232"/>
      <c r="AU280" s="232"/>
      <c r="AV280" s="232"/>
      <c r="AW280" s="232"/>
      <c r="AX280" s="233"/>
      <c r="AY280" s="232"/>
      <c r="AZ280" s="232"/>
      <c r="BA280" s="232"/>
      <c r="BB280" s="269">
        <v>3</v>
      </c>
      <c r="BC280" s="232"/>
      <c r="BD280" s="232"/>
      <c r="BE280" s="232"/>
      <c r="BF280" s="232"/>
      <c r="BG280" s="232"/>
      <c r="BH280" s="232"/>
      <c r="BI280" s="234">
        <f>+SUM(Distributivo_trabajo[[#This Row],[Grupo 3 años A]:[Tercero de BT IEME A]])</f>
        <v>3</v>
      </c>
      <c r="BJ280" s="235"/>
      <c r="BK280" s="235"/>
      <c r="BL280" s="235"/>
      <c r="BM280" s="235"/>
      <c r="BN280" s="235"/>
      <c r="BO280" s="235"/>
      <c r="BP280" s="235"/>
      <c r="BQ280" s="235"/>
      <c r="BR280" s="235"/>
      <c r="BS280" s="235"/>
      <c r="BT280" s="235"/>
      <c r="BU280" s="235"/>
      <c r="BV280" s="236"/>
      <c r="BW280" s="236"/>
      <c r="BX280" s="236"/>
      <c r="BY280" s="236"/>
      <c r="BZ280" s="237">
        <f>+SUM(Distributivo_trabajo[[#This Row],[Grupo 3 años A2]:[BTP]])</f>
        <v>0</v>
      </c>
      <c r="CA280" s="232"/>
      <c r="CB280" s="232"/>
      <c r="CC280" s="232"/>
      <c r="CD280" s="232"/>
      <c r="CE280" s="232"/>
      <c r="CF280" s="232"/>
      <c r="CG280" s="234">
        <f>+SUM(Distributivo_trabajo[[#This Row],[8vo A]:[Tercero de BGU A3]])</f>
        <v>0</v>
      </c>
      <c r="CH280" s="232"/>
      <c r="CI280" s="232"/>
      <c r="CJ280" s="232"/>
      <c r="CK28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80" s="234"/>
      <c r="CM280" s="234">
        <f>+SUM(Distributivo_trabajo[[#This Row],[Directivo]:[Total Periodos acompañamiento]])</f>
        <v>3</v>
      </c>
      <c r="CN280" s="238"/>
    </row>
    <row r="281" spans="1:92" x14ac:dyDescent="0.3">
      <c r="A281" s="227">
        <v>33</v>
      </c>
      <c r="B281" s="228" t="str">
        <f ca="1">IF(Distributivo_trabajo[[#This Row],[Nro.]]="","",VLOOKUP(Distributivo_trabajo[[#This Row],[Nro.]],'Nómina de personal'!$A:$C,3,0))</f>
        <v xml:space="preserve">LUIS FERNANDO JAYA USHCA </v>
      </c>
      <c r="C281" s="228" t="str">
        <f ca="1">IF(Distributivo_trabajo[[#This Row],[Nro.]]="","",VLOOKUP(Distributivo_trabajo[[#This Row],[Nro.]],'Nómina de personal'!$A:$K,11,0))</f>
        <v>Nomb. Definitivo</v>
      </c>
      <c r="D281" s="228" t="str">
        <f ca="1">IF(Distributivo_trabajo[[#This Row],[Nro.]]="","",VLOOKUP(Distributivo_trabajo[[#This Row],[Nro.]],'Nómina de personal'!$A:$L,12,0))</f>
        <v>Docente</v>
      </c>
      <c r="E281" s="228" t="str">
        <f ca="1">IF(Distributivo_trabajo[[#This Row],[Nro.]]="","",VLOOKUP(Distributivo_trabajo[[#This Row],[Nro.]],'Nómina de personal'!$A:$G,7,0))</f>
        <v>GANADOR DE QSM 7 DOCENTE DE INFORMÁTICA</v>
      </c>
      <c r="F281" s="229" t="s">
        <v>726</v>
      </c>
      <c r="G281" s="229" t="s">
        <v>456</v>
      </c>
      <c r="H281" s="229" t="s">
        <v>225</v>
      </c>
      <c r="I281" s="230" t="s">
        <v>519</v>
      </c>
      <c r="J281" s="242"/>
      <c r="K281" s="242"/>
      <c r="L281" s="243"/>
      <c r="M281" s="243"/>
      <c r="N281" s="243"/>
      <c r="O281" s="243"/>
      <c r="P281" s="231"/>
      <c r="Q281" s="231"/>
      <c r="R281" s="231"/>
      <c r="S281" s="231"/>
      <c r="T281" s="231"/>
      <c r="U281" s="231"/>
      <c r="V281" s="231"/>
      <c r="W281" s="231"/>
      <c r="X281" s="231"/>
      <c r="Y281" s="231"/>
      <c r="Z281" s="231"/>
      <c r="AA281" s="231"/>
      <c r="AB281" s="231"/>
      <c r="AC281" s="231"/>
      <c r="AD281" s="231"/>
      <c r="AE281" s="231"/>
      <c r="AF281" s="231"/>
      <c r="AG281" s="231"/>
      <c r="AH281" s="231"/>
      <c r="AI281" s="231"/>
      <c r="AJ281" s="243"/>
      <c r="AK281" s="243"/>
      <c r="AL281" s="243"/>
      <c r="AM281" s="243"/>
      <c r="AN281" s="243"/>
      <c r="AO281" s="243"/>
      <c r="AP281" s="243"/>
      <c r="AQ281" s="243"/>
      <c r="AR281" s="243"/>
      <c r="AS281" s="243"/>
      <c r="AT281" s="244"/>
      <c r="AU281" s="244"/>
      <c r="AV281" s="244"/>
      <c r="AW281" s="244"/>
      <c r="AX281" s="245"/>
      <c r="AY281" s="244"/>
      <c r="AZ281" s="244"/>
      <c r="BA281" s="244"/>
      <c r="BB281" s="244"/>
      <c r="BC281" s="244"/>
      <c r="BD281" s="270">
        <v>4</v>
      </c>
      <c r="BE281" s="244"/>
      <c r="BF281" s="244"/>
      <c r="BG281" s="244"/>
      <c r="BH281" s="244"/>
      <c r="BI281" s="246">
        <f>+SUM(Distributivo_trabajo[[#This Row],[Grupo 3 años A]:[Tercero de BT IEME A]])</f>
        <v>4</v>
      </c>
      <c r="BJ281" s="247"/>
      <c r="BK281" s="247"/>
      <c r="BL281" s="247"/>
      <c r="BM281" s="247"/>
      <c r="BN281" s="247"/>
      <c r="BO281" s="247"/>
      <c r="BP281" s="247"/>
      <c r="BQ281" s="247"/>
      <c r="BR281" s="247"/>
      <c r="BS281" s="247"/>
      <c r="BT281" s="247"/>
      <c r="BU281" s="247"/>
      <c r="BV281" s="248"/>
      <c r="BW281" s="248"/>
      <c r="BX281" s="248"/>
      <c r="BY281" s="248"/>
      <c r="BZ281" s="249">
        <f>+SUM(Distributivo_trabajo[[#This Row],[Grupo 3 años A2]:[BTP]])</f>
        <v>0</v>
      </c>
      <c r="CA281" s="244"/>
      <c r="CB281" s="244"/>
      <c r="CC281" s="244"/>
      <c r="CD281" s="244"/>
      <c r="CE281" s="244"/>
      <c r="CF281" s="244"/>
      <c r="CG281" s="246">
        <f>+SUM(Distributivo_trabajo[[#This Row],[8vo A]:[Tercero de BGU A3]])</f>
        <v>0</v>
      </c>
      <c r="CH281" s="244"/>
      <c r="CI281" s="244"/>
      <c r="CJ281" s="244"/>
      <c r="CK28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281" s="246"/>
      <c r="CM281" s="246">
        <f>+SUM(Distributivo_trabajo[[#This Row],[Directivo]:[Total Periodos acompañamiento]])</f>
        <v>4</v>
      </c>
      <c r="CN281" s="250"/>
    </row>
    <row r="282" spans="1:92" x14ac:dyDescent="0.3">
      <c r="A282" s="227">
        <v>33</v>
      </c>
      <c r="B282" s="228" t="str">
        <f ca="1">IF(Distributivo_trabajo[[#This Row],[Nro.]]="","",VLOOKUP(Distributivo_trabajo[[#This Row],[Nro.]],'Nómina de personal'!$A:$C,3,0))</f>
        <v xml:space="preserve">LUIS FERNANDO JAYA USHCA </v>
      </c>
      <c r="C282" s="228" t="str">
        <f ca="1">IF(Distributivo_trabajo[[#This Row],[Nro.]]="","",VLOOKUP(Distributivo_trabajo[[#This Row],[Nro.]],'Nómina de personal'!$A:$K,11,0))</f>
        <v>Nomb. Definitivo</v>
      </c>
      <c r="D282" s="228" t="str">
        <f ca="1">IF(Distributivo_trabajo[[#This Row],[Nro.]]="","",VLOOKUP(Distributivo_trabajo[[#This Row],[Nro.]],'Nómina de personal'!$A:$L,12,0))</f>
        <v>Docente</v>
      </c>
      <c r="E282" s="228" t="str">
        <f ca="1">IF(Distributivo_trabajo[[#This Row],[Nro.]]="","",VLOOKUP(Distributivo_trabajo[[#This Row],[Nro.]],'Nómina de personal'!$A:$G,7,0))</f>
        <v>GANADOR DE QSM 7 DOCENTE DE INFORMÁTICA</v>
      </c>
      <c r="F282" s="229" t="s">
        <v>726</v>
      </c>
      <c r="G282" s="229" t="s">
        <v>456</v>
      </c>
      <c r="H282" s="229" t="s">
        <v>225</v>
      </c>
      <c r="I282" s="230" t="s">
        <v>844</v>
      </c>
      <c r="J282" s="230"/>
      <c r="K282" s="230"/>
      <c r="L282" s="231"/>
      <c r="M282" s="231"/>
      <c r="N282" s="231"/>
      <c r="O282" s="231"/>
      <c r="P282" s="231"/>
      <c r="Q282" s="231"/>
      <c r="R282" s="231"/>
      <c r="S282" s="231"/>
      <c r="T282" s="231"/>
      <c r="U282" s="231"/>
      <c r="V282" s="231"/>
      <c r="W282" s="231"/>
      <c r="X282" s="231"/>
      <c r="Y282" s="231"/>
      <c r="Z282" s="231"/>
      <c r="AA282" s="231"/>
      <c r="AB282" s="231"/>
      <c r="AC282" s="231"/>
      <c r="AD282" s="231"/>
      <c r="AE282" s="231"/>
      <c r="AF282" s="231"/>
      <c r="AG282" s="231"/>
      <c r="AH282" s="231"/>
      <c r="AI282" s="231"/>
      <c r="AJ282" s="231"/>
      <c r="AK282" s="231"/>
      <c r="AL282" s="231"/>
      <c r="AM282" s="231"/>
      <c r="AN282" s="231"/>
      <c r="AO282" s="231"/>
      <c r="AP282" s="231"/>
      <c r="AQ282" s="231"/>
      <c r="AR282" s="231"/>
      <c r="AS282" s="231"/>
      <c r="AT282" s="232"/>
      <c r="AU282" s="232"/>
      <c r="AV282" s="232"/>
      <c r="AW282" s="232"/>
      <c r="AX282" s="233"/>
      <c r="AY282" s="232"/>
      <c r="AZ282" s="232"/>
      <c r="BA282" s="232"/>
      <c r="BB282" s="232">
        <v>1</v>
      </c>
      <c r="BC282" s="232"/>
      <c r="BD282" s="232"/>
      <c r="BE282" s="232"/>
      <c r="BF282" s="232"/>
      <c r="BG282" s="232"/>
      <c r="BH282" s="232"/>
      <c r="BI282" s="234">
        <f>+SUM(Distributivo_trabajo[[#This Row],[Grupo 3 años A]:[Tercero de BT IEME A]])</f>
        <v>1</v>
      </c>
      <c r="BJ282" s="235"/>
      <c r="BK282" s="235"/>
      <c r="BL282" s="235"/>
      <c r="BM282" s="235"/>
      <c r="BN282" s="235"/>
      <c r="BO282" s="235"/>
      <c r="BP282" s="235"/>
      <c r="BQ282" s="235"/>
      <c r="BR282" s="235"/>
      <c r="BS282" s="235"/>
      <c r="BT282" s="235"/>
      <c r="BU282" s="235"/>
      <c r="BV282" s="236"/>
      <c r="BW282" s="236"/>
      <c r="BX282" s="236"/>
      <c r="BY282" s="236"/>
      <c r="BZ282" s="237">
        <f>+SUM(Distributivo_trabajo[[#This Row],[Grupo 3 años A2]:[BTP]])</f>
        <v>0</v>
      </c>
      <c r="CA282" s="232"/>
      <c r="CB282" s="232"/>
      <c r="CC282" s="232"/>
      <c r="CD282" s="232"/>
      <c r="CE282" s="232"/>
      <c r="CF282" s="232"/>
      <c r="CG282" s="234">
        <f>+SUM(Distributivo_trabajo[[#This Row],[8vo A]:[Tercero de BGU A3]])</f>
        <v>0</v>
      </c>
      <c r="CH282" s="232"/>
      <c r="CI282" s="232"/>
      <c r="CJ282" s="232"/>
      <c r="CK28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82" s="234"/>
      <c r="CM282" s="234">
        <f>+SUM(Distributivo_trabajo[[#This Row],[Directivo]:[Total Periodos acompañamiento]])</f>
        <v>1</v>
      </c>
      <c r="CN282" s="238"/>
    </row>
    <row r="283" spans="1:92" x14ac:dyDescent="0.3">
      <c r="A283" s="227">
        <v>5</v>
      </c>
      <c r="B283" s="228" t="str">
        <f ca="1">IF(Distributivo_trabajo[[#This Row],[Nro.]]="","",VLOOKUP(Distributivo_trabajo[[#This Row],[Nro.]],'Nómina de personal'!$A:$C,3,0))</f>
        <v xml:space="preserve">CARMEN GABRIELA BANDA MUÑOZ </v>
      </c>
      <c r="C283" s="228" t="str">
        <f ca="1">IF(Distributivo_trabajo[[#This Row],[Nro.]]="","",VLOOKUP(Distributivo_trabajo[[#This Row],[Nro.]],'Nómina de personal'!$A:$K,11,0))</f>
        <v>Nomb. Definitivo</v>
      </c>
      <c r="D283" s="228" t="str">
        <f ca="1">IF(Distributivo_trabajo[[#This Row],[Nro.]]="","",VLOOKUP(Distributivo_trabajo[[#This Row],[Nro.]],'Nómina de personal'!$A:$L,12,0))</f>
        <v>Docente</v>
      </c>
      <c r="E283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83" s="229" t="s">
        <v>455</v>
      </c>
      <c r="G283" s="229" t="s">
        <v>198</v>
      </c>
      <c r="H283" s="229"/>
      <c r="I283" s="230" t="s">
        <v>170</v>
      </c>
      <c r="J283" s="230"/>
      <c r="K283" s="230"/>
      <c r="L283" s="231"/>
      <c r="M283" s="231"/>
      <c r="N283" s="231"/>
      <c r="O283" s="231"/>
      <c r="P283" s="231"/>
      <c r="Q283" s="231"/>
      <c r="R283" s="231"/>
      <c r="S283" s="231"/>
      <c r="T283" s="231"/>
      <c r="U283" s="231"/>
      <c r="V283" s="231"/>
      <c r="W283" s="231"/>
      <c r="X283" s="231"/>
      <c r="Y283" s="231"/>
      <c r="Z283" s="231"/>
      <c r="AA283" s="231"/>
      <c r="AB283" s="231"/>
      <c r="AC283" s="231"/>
      <c r="AD283" s="231"/>
      <c r="AE283" s="231"/>
      <c r="AF283" s="231"/>
      <c r="AG283" s="231"/>
      <c r="AH283" s="231"/>
      <c r="AI283" s="231"/>
      <c r="AJ283" s="231"/>
      <c r="AK283" s="231"/>
      <c r="AL283" s="231"/>
      <c r="AM283" s="231"/>
      <c r="AN283" s="231"/>
      <c r="AO283" s="231"/>
      <c r="AP283" s="231"/>
      <c r="AQ283" s="231"/>
      <c r="AR283" s="231"/>
      <c r="AS283" s="231"/>
      <c r="AT283" s="232"/>
      <c r="AU283" s="232"/>
      <c r="AV283" s="232"/>
      <c r="AW283" s="232"/>
      <c r="AX283" s="233"/>
      <c r="AY283" s="232"/>
      <c r="AZ283" s="232">
        <v>3</v>
      </c>
      <c r="BA283" s="232"/>
      <c r="BB283" s="232"/>
      <c r="BC283" s="232"/>
      <c r="BD283" s="232"/>
      <c r="BE283" s="232"/>
      <c r="BF283" s="232"/>
      <c r="BG283" s="232"/>
      <c r="BH283" s="232"/>
      <c r="BI283" s="234">
        <f>+SUM(Distributivo_trabajo[[#This Row],[Grupo 3 años A]:[Tercero de BT IEME A]])</f>
        <v>3</v>
      </c>
      <c r="BJ283" s="235"/>
      <c r="BK283" s="235"/>
      <c r="BL283" s="235"/>
      <c r="BM283" s="235"/>
      <c r="BN283" s="235"/>
      <c r="BO283" s="235"/>
      <c r="BP283" s="235"/>
      <c r="BQ283" s="235"/>
      <c r="BR283" s="235"/>
      <c r="BS283" s="235"/>
      <c r="BT283" s="235"/>
      <c r="BU283" s="235"/>
      <c r="BV283" s="236"/>
      <c r="BW283" s="236"/>
      <c r="BX283" s="236"/>
      <c r="BY283" s="236"/>
      <c r="BZ283" s="237">
        <f>+SUM(Distributivo_trabajo[[#This Row],[Grupo 3 años A2]:[BTP]])</f>
        <v>0</v>
      </c>
      <c r="CA283" s="232"/>
      <c r="CB283" s="232"/>
      <c r="CC283" s="232"/>
      <c r="CD283" s="232"/>
      <c r="CE283" s="232"/>
      <c r="CF283" s="232"/>
      <c r="CG283" s="234">
        <f>+SUM(Distributivo_trabajo[[#This Row],[8vo A]:[Tercero de BGU A3]])</f>
        <v>0</v>
      </c>
      <c r="CH283" s="232"/>
      <c r="CI283" s="232"/>
      <c r="CJ283" s="232"/>
      <c r="CK28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83" s="234">
        <v>4</v>
      </c>
      <c r="CM283" s="234">
        <f>+SUM(Distributivo_trabajo[[#This Row],[Directivo]:[Total Periodos acompañamiento]])</f>
        <v>7</v>
      </c>
      <c r="CN283" s="238"/>
    </row>
    <row r="284" spans="1:92" x14ac:dyDescent="0.3">
      <c r="A284" s="227">
        <v>5</v>
      </c>
      <c r="B284" s="228" t="str">
        <f ca="1">IF(Distributivo_trabajo[[#This Row],[Nro.]]="","",VLOOKUP(Distributivo_trabajo[[#This Row],[Nro.]],'Nómina de personal'!$A:$C,3,0))</f>
        <v xml:space="preserve">CARMEN GABRIELA BANDA MUÑOZ </v>
      </c>
      <c r="C284" s="228" t="str">
        <f ca="1">IF(Distributivo_trabajo[[#This Row],[Nro.]]="","",VLOOKUP(Distributivo_trabajo[[#This Row],[Nro.]],'Nómina de personal'!$A:$K,11,0))</f>
        <v>Nomb. Definitivo</v>
      </c>
      <c r="D284" s="228" t="str">
        <f ca="1">IF(Distributivo_trabajo[[#This Row],[Nro.]]="","",VLOOKUP(Distributivo_trabajo[[#This Row],[Nro.]],'Nómina de personal'!$A:$L,12,0))</f>
        <v>Docente</v>
      </c>
      <c r="E284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84" s="229" t="s">
        <v>455</v>
      </c>
      <c r="G284" s="229" t="s">
        <v>198</v>
      </c>
      <c r="H284" s="229"/>
      <c r="I284" s="230" t="s">
        <v>170</v>
      </c>
      <c r="J284" s="242"/>
      <c r="K284" s="242"/>
      <c r="L284" s="243"/>
      <c r="M284" s="243"/>
      <c r="N284" s="243"/>
      <c r="O284" s="243"/>
      <c r="P284" s="231"/>
      <c r="Q284" s="231"/>
      <c r="R284" s="231"/>
      <c r="S284" s="231"/>
      <c r="T284" s="231"/>
      <c r="U284" s="231"/>
      <c r="V284" s="231"/>
      <c r="W284" s="231"/>
      <c r="X284" s="231"/>
      <c r="Y284" s="231"/>
      <c r="Z284" s="231"/>
      <c r="AA284" s="231"/>
      <c r="AB284" s="231"/>
      <c r="AC284" s="231"/>
      <c r="AD284" s="231"/>
      <c r="AE284" s="231"/>
      <c r="AF284" s="231"/>
      <c r="AG284" s="231"/>
      <c r="AH284" s="231"/>
      <c r="AI284" s="231"/>
      <c r="AJ284" s="243"/>
      <c r="AK284" s="243"/>
      <c r="AL284" s="243"/>
      <c r="AM284" s="243"/>
      <c r="AN284" s="243"/>
      <c r="AO284" s="243"/>
      <c r="AP284" s="243"/>
      <c r="AQ284" s="243"/>
      <c r="AR284" s="243"/>
      <c r="AS284" s="243"/>
      <c r="AT284" s="244"/>
      <c r="AU284" s="244"/>
      <c r="AV284" s="244"/>
      <c r="AW284" s="244"/>
      <c r="AX284" s="245"/>
      <c r="AY284" s="244"/>
      <c r="AZ284" s="244"/>
      <c r="BA284" s="244">
        <v>3</v>
      </c>
      <c r="BB284" s="244"/>
      <c r="BC284" s="244"/>
      <c r="BD284" s="244"/>
      <c r="BE284" s="244"/>
      <c r="BF284" s="244"/>
      <c r="BG284" s="244"/>
      <c r="BH284" s="244"/>
      <c r="BI284" s="246">
        <f>+SUM(Distributivo_trabajo[[#This Row],[Grupo 3 años A]:[Tercero de BT IEME A]])</f>
        <v>3</v>
      </c>
      <c r="BJ284" s="247"/>
      <c r="BK284" s="247"/>
      <c r="BL284" s="247"/>
      <c r="BM284" s="247"/>
      <c r="BN284" s="247"/>
      <c r="BO284" s="247"/>
      <c r="BP284" s="247"/>
      <c r="BQ284" s="247"/>
      <c r="BR284" s="247"/>
      <c r="BS284" s="247"/>
      <c r="BT284" s="247"/>
      <c r="BU284" s="247"/>
      <c r="BV284" s="248"/>
      <c r="BW284" s="248"/>
      <c r="BX284" s="248"/>
      <c r="BY284" s="248"/>
      <c r="BZ284" s="249">
        <f>+SUM(Distributivo_trabajo[[#This Row],[Grupo 3 años A2]:[BTP]])</f>
        <v>0</v>
      </c>
      <c r="CA284" s="244"/>
      <c r="CB284" s="244"/>
      <c r="CC284" s="244"/>
      <c r="CD284" s="244"/>
      <c r="CE284" s="244"/>
      <c r="CF284" s="244"/>
      <c r="CG284" s="246">
        <f>+SUM(Distributivo_trabajo[[#This Row],[8vo A]:[Tercero de BGU A3]])</f>
        <v>0</v>
      </c>
      <c r="CH284" s="244"/>
      <c r="CI284" s="244"/>
      <c r="CJ284" s="244"/>
      <c r="CK28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84" s="246"/>
      <c r="CM284" s="246">
        <f>+SUM(Distributivo_trabajo[[#This Row],[Directivo]:[Total Periodos acompañamiento]])</f>
        <v>3</v>
      </c>
      <c r="CN284" s="250"/>
    </row>
    <row r="285" spans="1:92" x14ac:dyDescent="0.3">
      <c r="A285" s="227">
        <v>5</v>
      </c>
      <c r="B285" s="228" t="str">
        <f ca="1">IF(Distributivo_trabajo[[#This Row],[Nro.]]="","",VLOOKUP(Distributivo_trabajo[[#This Row],[Nro.]],'Nómina de personal'!$A:$C,3,0))</f>
        <v xml:space="preserve">CARMEN GABRIELA BANDA MUÑOZ </v>
      </c>
      <c r="C285" s="228" t="str">
        <f ca="1">IF(Distributivo_trabajo[[#This Row],[Nro.]]="","",VLOOKUP(Distributivo_trabajo[[#This Row],[Nro.]],'Nómina de personal'!$A:$K,11,0))</f>
        <v>Nomb. Definitivo</v>
      </c>
      <c r="D285" s="228" t="str">
        <f ca="1">IF(Distributivo_trabajo[[#This Row],[Nro.]]="","",VLOOKUP(Distributivo_trabajo[[#This Row],[Nro.]],'Nómina de personal'!$A:$L,12,0))</f>
        <v>Docente</v>
      </c>
      <c r="E285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85" s="229" t="s">
        <v>455</v>
      </c>
      <c r="G285" s="229" t="s">
        <v>456</v>
      </c>
      <c r="H285" s="229" t="s">
        <v>215</v>
      </c>
      <c r="I285" s="230" t="s">
        <v>170</v>
      </c>
      <c r="J285" s="230"/>
      <c r="K285" s="230"/>
      <c r="L285" s="231"/>
      <c r="M285" s="231"/>
      <c r="N285" s="231"/>
      <c r="O285" s="231"/>
      <c r="P285" s="231"/>
      <c r="Q285" s="231"/>
      <c r="R285" s="231"/>
      <c r="S285" s="231"/>
      <c r="T285" s="231"/>
      <c r="U285" s="231"/>
      <c r="V285" s="231"/>
      <c r="W285" s="231"/>
      <c r="X285" s="231"/>
      <c r="Y285" s="231"/>
      <c r="Z285" s="231"/>
      <c r="AA285" s="231"/>
      <c r="AB285" s="231"/>
      <c r="AC285" s="231"/>
      <c r="AD285" s="231"/>
      <c r="AE285" s="231"/>
      <c r="AF285" s="231"/>
      <c r="AG285" s="231"/>
      <c r="AH285" s="231"/>
      <c r="AI285" s="231"/>
      <c r="AJ285" s="231"/>
      <c r="AK285" s="231"/>
      <c r="AL285" s="231"/>
      <c r="AM285" s="231"/>
      <c r="AN285" s="231"/>
      <c r="AO285" s="231"/>
      <c r="AP285" s="231"/>
      <c r="AQ285" s="231"/>
      <c r="AR285" s="231"/>
      <c r="AS285" s="231"/>
      <c r="AT285" s="232"/>
      <c r="AU285" s="232"/>
      <c r="AV285" s="232"/>
      <c r="AW285" s="232"/>
      <c r="AX285" s="233"/>
      <c r="AY285" s="232"/>
      <c r="AZ285" s="232"/>
      <c r="BA285" s="232"/>
      <c r="BB285" s="232"/>
      <c r="BC285" s="232"/>
      <c r="BD285" s="232"/>
      <c r="BE285" s="232">
        <v>3</v>
      </c>
      <c r="BF285" s="232"/>
      <c r="BG285" s="232"/>
      <c r="BH285" s="232"/>
      <c r="BI285" s="234">
        <f>+SUM(Distributivo_trabajo[[#This Row],[Grupo 3 años A]:[Tercero de BT IEME A]])</f>
        <v>3</v>
      </c>
      <c r="BJ285" s="235"/>
      <c r="BK285" s="235"/>
      <c r="BL285" s="235"/>
      <c r="BM285" s="235"/>
      <c r="BN285" s="235"/>
      <c r="BO285" s="235"/>
      <c r="BP285" s="235"/>
      <c r="BQ285" s="235"/>
      <c r="BR285" s="235"/>
      <c r="BS285" s="235"/>
      <c r="BT285" s="235"/>
      <c r="BU285" s="235"/>
      <c r="BV285" s="236"/>
      <c r="BW285" s="236"/>
      <c r="BX285" s="236"/>
      <c r="BY285" s="236"/>
      <c r="BZ285" s="237">
        <f>+SUM(Distributivo_trabajo[[#This Row],[Grupo 3 años A2]:[BTP]])</f>
        <v>0</v>
      </c>
      <c r="CA285" s="232"/>
      <c r="CB285" s="232"/>
      <c r="CC285" s="232"/>
      <c r="CD285" s="232"/>
      <c r="CE285" s="232"/>
      <c r="CF285" s="232"/>
      <c r="CG285" s="234">
        <f>+SUM(Distributivo_trabajo[[#This Row],[8vo A]:[Tercero de BGU A3]])</f>
        <v>0</v>
      </c>
      <c r="CH285" s="232"/>
      <c r="CI285" s="232"/>
      <c r="CJ285" s="232"/>
      <c r="CK28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85" s="234"/>
      <c r="CM285" s="234">
        <f>+SUM(Distributivo_trabajo[[#This Row],[Directivo]:[Total Periodos acompañamiento]])</f>
        <v>3</v>
      </c>
      <c r="CN285" s="238"/>
    </row>
    <row r="286" spans="1:92" x14ac:dyDescent="0.3">
      <c r="A286" s="227">
        <v>5</v>
      </c>
      <c r="B286" s="228" t="str">
        <f ca="1">IF(Distributivo_trabajo[[#This Row],[Nro.]]="","",VLOOKUP(Distributivo_trabajo[[#This Row],[Nro.]],'Nómina de personal'!$A:$C,3,0))</f>
        <v xml:space="preserve">CARMEN GABRIELA BANDA MUÑOZ </v>
      </c>
      <c r="C286" s="228" t="str">
        <f ca="1">IF(Distributivo_trabajo[[#This Row],[Nro.]]="","",VLOOKUP(Distributivo_trabajo[[#This Row],[Nro.]],'Nómina de personal'!$A:$K,11,0))</f>
        <v>Nomb. Definitivo</v>
      </c>
      <c r="D286" s="228" t="str">
        <f ca="1">IF(Distributivo_trabajo[[#This Row],[Nro.]]="","",VLOOKUP(Distributivo_trabajo[[#This Row],[Nro.]],'Nómina de personal'!$A:$L,12,0))</f>
        <v>Docente</v>
      </c>
      <c r="E286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86" s="229" t="s">
        <v>455</v>
      </c>
      <c r="G286" s="229" t="s">
        <v>456</v>
      </c>
      <c r="H286" s="229" t="s">
        <v>215</v>
      </c>
      <c r="I286" s="230" t="s">
        <v>170</v>
      </c>
      <c r="J286" s="242"/>
      <c r="K286" s="242"/>
      <c r="L286" s="243"/>
      <c r="M286" s="243"/>
      <c r="N286" s="243"/>
      <c r="O286" s="243"/>
      <c r="P286" s="231"/>
      <c r="Q286" s="231"/>
      <c r="R286" s="231"/>
      <c r="S286" s="231"/>
      <c r="T286" s="231"/>
      <c r="U286" s="231"/>
      <c r="V286" s="231"/>
      <c r="W286" s="231"/>
      <c r="X286" s="231"/>
      <c r="Y286" s="231"/>
      <c r="Z286" s="231"/>
      <c r="AA286" s="231"/>
      <c r="AB286" s="231"/>
      <c r="AC286" s="231"/>
      <c r="AD286" s="231"/>
      <c r="AE286" s="231"/>
      <c r="AF286" s="231"/>
      <c r="AG286" s="231"/>
      <c r="AH286" s="231"/>
      <c r="AI286" s="231"/>
      <c r="AJ286" s="243"/>
      <c r="AK286" s="243"/>
      <c r="AL286" s="243"/>
      <c r="AM286" s="243"/>
      <c r="AN286" s="243"/>
      <c r="AO286" s="243"/>
      <c r="AP286" s="243"/>
      <c r="AQ286" s="243"/>
      <c r="AR286" s="243"/>
      <c r="AS286" s="243"/>
      <c r="AT286" s="244"/>
      <c r="AU286" s="244"/>
      <c r="AV286" s="244"/>
      <c r="AW286" s="244"/>
      <c r="AX286" s="245"/>
      <c r="AY286" s="244"/>
      <c r="AZ286" s="244"/>
      <c r="BA286" s="244"/>
      <c r="BB286" s="244"/>
      <c r="BC286" s="244"/>
      <c r="BD286" s="244"/>
      <c r="BE286" s="244"/>
      <c r="BF286" s="244">
        <v>3</v>
      </c>
      <c r="BG286" s="244"/>
      <c r="BH286" s="244"/>
      <c r="BI286" s="246">
        <f>+SUM(Distributivo_trabajo[[#This Row],[Grupo 3 años A]:[Tercero de BT IEME A]])</f>
        <v>3</v>
      </c>
      <c r="BJ286" s="247"/>
      <c r="BK286" s="247"/>
      <c r="BL286" s="247"/>
      <c r="BM286" s="247"/>
      <c r="BN286" s="247"/>
      <c r="BO286" s="247"/>
      <c r="BP286" s="247"/>
      <c r="BQ286" s="247"/>
      <c r="BR286" s="247"/>
      <c r="BS286" s="247"/>
      <c r="BT286" s="247"/>
      <c r="BU286" s="247"/>
      <c r="BV286" s="248"/>
      <c r="BW286" s="248"/>
      <c r="BX286" s="248"/>
      <c r="BY286" s="248"/>
      <c r="BZ286" s="249">
        <f>+SUM(Distributivo_trabajo[[#This Row],[Grupo 3 años A2]:[BTP]])</f>
        <v>0</v>
      </c>
      <c r="CA286" s="244"/>
      <c r="CB286" s="244"/>
      <c r="CC286" s="244"/>
      <c r="CD286" s="244"/>
      <c r="CE286" s="244"/>
      <c r="CF286" s="244"/>
      <c r="CG286" s="246">
        <f>+SUM(Distributivo_trabajo[[#This Row],[8vo A]:[Tercero de BGU A3]])</f>
        <v>0</v>
      </c>
      <c r="CH286" s="244"/>
      <c r="CI286" s="244"/>
      <c r="CJ286" s="244"/>
      <c r="CK28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86" s="246"/>
      <c r="CM286" s="246">
        <f>+SUM(Distributivo_trabajo[[#This Row],[Directivo]:[Total Periodos acompañamiento]])</f>
        <v>3</v>
      </c>
      <c r="CN286" s="250"/>
    </row>
    <row r="287" spans="1:92" x14ac:dyDescent="0.3">
      <c r="A287" s="227">
        <v>5</v>
      </c>
      <c r="B287" s="228" t="str">
        <f ca="1">IF(Distributivo_trabajo[[#This Row],[Nro.]]="","",VLOOKUP(Distributivo_trabajo[[#This Row],[Nro.]],'Nómina de personal'!$A:$C,3,0))</f>
        <v xml:space="preserve">CARMEN GABRIELA BANDA MUÑOZ </v>
      </c>
      <c r="C287" s="228" t="str">
        <f ca="1">IF(Distributivo_trabajo[[#This Row],[Nro.]]="","",VLOOKUP(Distributivo_trabajo[[#This Row],[Nro.]],'Nómina de personal'!$A:$K,11,0))</f>
        <v>Nomb. Definitivo</v>
      </c>
      <c r="D287" s="228" t="str">
        <f ca="1">IF(Distributivo_trabajo[[#This Row],[Nro.]]="","",VLOOKUP(Distributivo_trabajo[[#This Row],[Nro.]],'Nómina de personal'!$A:$L,12,0))</f>
        <v>Docente</v>
      </c>
      <c r="E287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87" s="229" t="s">
        <v>455</v>
      </c>
      <c r="G287" s="229" t="s">
        <v>456</v>
      </c>
      <c r="H287" s="229" t="s">
        <v>215</v>
      </c>
      <c r="I287" s="230" t="s">
        <v>170</v>
      </c>
      <c r="J287" s="242"/>
      <c r="K287" s="242"/>
      <c r="L287" s="243"/>
      <c r="M287" s="243"/>
      <c r="N287" s="243"/>
      <c r="O287" s="243"/>
      <c r="P287" s="231"/>
      <c r="Q287" s="231"/>
      <c r="R287" s="231"/>
      <c r="S287" s="231"/>
      <c r="T287" s="231"/>
      <c r="U287" s="231"/>
      <c r="V287" s="231"/>
      <c r="W287" s="231"/>
      <c r="X287" s="231"/>
      <c r="Y287" s="231"/>
      <c r="Z287" s="231"/>
      <c r="AA287" s="231"/>
      <c r="AB287" s="231"/>
      <c r="AC287" s="231"/>
      <c r="AD287" s="231"/>
      <c r="AE287" s="231"/>
      <c r="AF287" s="231"/>
      <c r="AG287" s="231"/>
      <c r="AH287" s="231"/>
      <c r="AI287" s="231"/>
      <c r="AJ287" s="243"/>
      <c r="AK287" s="243"/>
      <c r="AL287" s="243"/>
      <c r="AM287" s="243"/>
      <c r="AN287" s="243"/>
      <c r="AO287" s="243"/>
      <c r="AP287" s="243"/>
      <c r="AQ287" s="243"/>
      <c r="AR287" s="243"/>
      <c r="AS287" s="243"/>
      <c r="AT287" s="244"/>
      <c r="AU287" s="244"/>
      <c r="AV287" s="244"/>
      <c r="AW287" s="244"/>
      <c r="AX287" s="245"/>
      <c r="AY287" s="244"/>
      <c r="AZ287" s="244"/>
      <c r="BA287" s="244"/>
      <c r="BB287" s="244"/>
      <c r="BC287" s="244"/>
      <c r="BD287" s="244"/>
      <c r="BE287" s="244"/>
      <c r="BF287" s="244"/>
      <c r="BG287" s="244">
        <v>3</v>
      </c>
      <c r="BH287" s="244"/>
      <c r="BI287" s="246">
        <f>+SUM(Distributivo_trabajo[[#This Row],[Grupo 3 años A]:[Tercero de BT IEME A]])</f>
        <v>3</v>
      </c>
      <c r="BJ287" s="247"/>
      <c r="BK287" s="247"/>
      <c r="BL287" s="247"/>
      <c r="BM287" s="247"/>
      <c r="BN287" s="247"/>
      <c r="BO287" s="247"/>
      <c r="BP287" s="247"/>
      <c r="BQ287" s="247"/>
      <c r="BR287" s="247"/>
      <c r="BS287" s="247"/>
      <c r="BT287" s="247"/>
      <c r="BU287" s="247"/>
      <c r="BV287" s="248"/>
      <c r="BW287" s="248"/>
      <c r="BX287" s="248"/>
      <c r="BY287" s="248"/>
      <c r="BZ287" s="249">
        <f>+SUM(Distributivo_trabajo[[#This Row],[Grupo 3 años A2]:[BTP]])</f>
        <v>0</v>
      </c>
      <c r="CA287" s="244"/>
      <c r="CB287" s="244"/>
      <c r="CC287" s="244"/>
      <c r="CD287" s="244"/>
      <c r="CE287" s="244"/>
      <c r="CF287" s="244"/>
      <c r="CG287" s="246">
        <f>+SUM(Distributivo_trabajo[[#This Row],[8vo A]:[Tercero de BGU A3]])</f>
        <v>0</v>
      </c>
      <c r="CH287" s="244"/>
      <c r="CI287" s="244"/>
      <c r="CJ287" s="244"/>
      <c r="CK28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87" s="246"/>
      <c r="CM287" s="246">
        <f>+SUM(Distributivo_trabajo[[#This Row],[Directivo]:[Total Periodos acompañamiento]])</f>
        <v>3</v>
      </c>
      <c r="CN287" s="250"/>
    </row>
    <row r="288" spans="1:92" x14ac:dyDescent="0.3">
      <c r="A288" s="227">
        <v>5</v>
      </c>
      <c r="B288" s="228" t="str">
        <f ca="1">IF(Distributivo_trabajo[[#This Row],[Nro.]]="","",VLOOKUP(Distributivo_trabajo[[#This Row],[Nro.]],'Nómina de personal'!$A:$C,3,0))</f>
        <v xml:space="preserve">CARMEN GABRIELA BANDA MUÑOZ </v>
      </c>
      <c r="C288" s="228" t="str">
        <f ca="1">IF(Distributivo_trabajo[[#This Row],[Nro.]]="","",VLOOKUP(Distributivo_trabajo[[#This Row],[Nro.]],'Nómina de personal'!$A:$K,11,0))</f>
        <v>Nomb. Definitivo</v>
      </c>
      <c r="D288" s="228" t="str">
        <f ca="1">IF(Distributivo_trabajo[[#This Row],[Nro.]]="","",VLOOKUP(Distributivo_trabajo[[#This Row],[Nro.]],'Nómina de personal'!$A:$L,12,0))</f>
        <v>Docente</v>
      </c>
      <c r="E288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88" s="229" t="s">
        <v>455</v>
      </c>
      <c r="G288" s="229" t="s">
        <v>456</v>
      </c>
      <c r="H288" s="229" t="s">
        <v>215</v>
      </c>
      <c r="I288" s="230" t="s">
        <v>170</v>
      </c>
      <c r="J288" s="242"/>
      <c r="K288" s="242"/>
      <c r="L288" s="243"/>
      <c r="M288" s="243"/>
      <c r="N288" s="243"/>
      <c r="O288" s="243"/>
      <c r="P288" s="231"/>
      <c r="Q288" s="231"/>
      <c r="R288" s="231"/>
      <c r="S288" s="231"/>
      <c r="T288" s="231"/>
      <c r="U288" s="231"/>
      <c r="V288" s="231"/>
      <c r="W288" s="231"/>
      <c r="X288" s="231"/>
      <c r="Y288" s="231"/>
      <c r="Z288" s="231"/>
      <c r="AA288" s="231"/>
      <c r="AB288" s="231"/>
      <c r="AC288" s="231"/>
      <c r="AD288" s="231"/>
      <c r="AE288" s="231"/>
      <c r="AF288" s="231"/>
      <c r="AG288" s="231"/>
      <c r="AH288" s="231"/>
      <c r="AI288" s="231"/>
      <c r="AJ288" s="243"/>
      <c r="AK288" s="243"/>
      <c r="AL288" s="243"/>
      <c r="AM288" s="243"/>
      <c r="AN288" s="243"/>
      <c r="AO288" s="243"/>
      <c r="AP288" s="243"/>
      <c r="AQ288" s="243"/>
      <c r="AR288" s="243"/>
      <c r="AS288" s="243"/>
      <c r="AT288" s="244"/>
      <c r="AU288" s="244"/>
      <c r="AV288" s="244"/>
      <c r="AW288" s="244"/>
      <c r="AX288" s="245"/>
      <c r="AY288" s="244"/>
      <c r="AZ288" s="244"/>
      <c r="BA288" s="244"/>
      <c r="BB288" s="244"/>
      <c r="BC288" s="244"/>
      <c r="BD288" s="244"/>
      <c r="BE288" s="244"/>
      <c r="BF288" s="244"/>
      <c r="BG288" s="244"/>
      <c r="BH288" s="244">
        <v>2</v>
      </c>
      <c r="BI288" s="246">
        <f>+SUM(Distributivo_trabajo[[#This Row],[Grupo 3 años A]:[Tercero de BT IEME A]])</f>
        <v>2</v>
      </c>
      <c r="BJ288" s="247"/>
      <c r="BK288" s="247"/>
      <c r="BL288" s="247"/>
      <c r="BM288" s="247"/>
      <c r="BN288" s="247"/>
      <c r="BO288" s="247"/>
      <c r="BP288" s="247"/>
      <c r="BQ288" s="247"/>
      <c r="BR288" s="247"/>
      <c r="BS288" s="247"/>
      <c r="BT288" s="247"/>
      <c r="BU288" s="247"/>
      <c r="BV288" s="248"/>
      <c r="BW288" s="248"/>
      <c r="BX288" s="248"/>
      <c r="BY288" s="248"/>
      <c r="BZ288" s="249">
        <f>+SUM(Distributivo_trabajo[[#This Row],[Grupo 3 años A2]:[BTP]])</f>
        <v>0</v>
      </c>
      <c r="CA288" s="244"/>
      <c r="CB288" s="244"/>
      <c r="CC288" s="244"/>
      <c r="CD288" s="244"/>
      <c r="CE288" s="244"/>
      <c r="CF288" s="244"/>
      <c r="CG288" s="246">
        <f>+SUM(Distributivo_trabajo[[#This Row],[8vo A]:[Tercero de BGU A3]])</f>
        <v>0</v>
      </c>
      <c r="CH288" s="244"/>
      <c r="CI288" s="244"/>
      <c r="CJ288" s="244"/>
      <c r="CK28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88" s="246"/>
      <c r="CM288" s="246">
        <f>+SUM(Distributivo_trabajo[[#This Row],[Directivo]:[Total Periodos acompañamiento]])</f>
        <v>2</v>
      </c>
      <c r="CN288" s="250"/>
    </row>
    <row r="289" spans="1:92" x14ac:dyDescent="0.3">
      <c r="A289" s="227">
        <v>5</v>
      </c>
      <c r="B289" s="228" t="str">
        <f ca="1">IF(Distributivo_trabajo[[#This Row],[Nro.]]="","",VLOOKUP(Distributivo_trabajo[[#This Row],[Nro.]],'Nómina de personal'!$A:$C,3,0))</f>
        <v xml:space="preserve">CARMEN GABRIELA BANDA MUÑOZ </v>
      </c>
      <c r="C289" s="228" t="str">
        <f ca="1">IF(Distributivo_trabajo[[#This Row],[Nro.]]="","",VLOOKUP(Distributivo_trabajo[[#This Row],[Nro.]],'Nómina de personal'!$A:$K,11,0))</f>
        <v>Nomb. Definitivo</v>
      </c>
      <c r="D289" s="228" t="str">
        <f ca="1">IF(Distributivo_trabajo[[#This Row],[Nro.]]="","",VLOOKUP(Distributivo_trabajo[[#This Row],[Nro.]],'Nómina de personal'!$A:$L,12,0))</f>
        <v>Docente</v>
      </c>
      <c r="E289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89" s="229" t="s">
        <v>455</v>
      </c>
      <c r="G289" s="229" t="s">
        <v>456</v>
      </c>
      <c r="H289" s="229" t="s">
        <v>225</v>
      </c>
      <c r="I289" s="230" t="s">
        <v>170</v>
      </c>
      <c r="J289" s="230"/>
      <c r="K289" s="230"/>
      <c r="L289" s="231"/>
      <c r="M289" s="231"/>
      <c r="N289" s="231"/>
      <c r="O289" s="231"/>
      <c r="P289" s="231"/>
      <c r="Q289" s="231"/>
      <c r="R289" s="231"/>
      <c r="S289" s="231"/>
      <c r="T289" s="231"/>
      <c r="U289" s="231"/>
      <c r="V289" s="231"/>
      <c r="W289" s="231"/>
      <c r="X289" s="231"/>
      <c r="Y289" s="231"/>
      <c r="Z289" s="231"/>
      <c r="AA289" s="231"/>
      <c r="AB289" s="231"/>
      <c r="AC289" s="231"/>
      <c r="AD289" s="231"/>
      <c r="AE289" s="231"/>
      <c r="AF289" s="231"/>
      <c r="AG289" s="231"/>
      <c r="AH289" s="231"/>
      <c r="AI289" s="231"/>
      <c r="AJ289" s="231"/>
      <c r="AK289" s="231"/>
      <c r="AL289" s="231"/>
      <c r="AM289" s="231"/>
      <c r="AN289" s="231"/>
      <c r="AO289" s="231"/>
      <c r="AP289" s="231"/>
      <c r="AQ289" s="231"/>
      <c r="AR289" s="231"/>
      <c r="AS289" s="231"/>
      <c r="AT289" s="232"/>
      <c r="AU289" s="232"/>
      <c r="AV289" s="232"/>
      <c r="AW289" s="232"/>
      <c r="AX289" s="233"/>
      <c r="AY289" s="232"/>
      <c r="AZ289" s="232"/>
      <c r="BA289" s="232"/>
      <c r="BB289" s="232">
        <v>3</v>
      </c>
      <c r="BC289" s="232"/>
      <c r="BD289" s="232"/>
      <c r="BE289" s="232"/>
      <c r="BF289" s="232"/>
      <c r="BG289" s="232"/>
      <c r="BH289" s="232"/>
      <c r="BI289" s="234">
        <f>+SUM(Distributivo_trabajo[[#This Row],[Grupo 3 años A]:[Tercero de BT IEME A]])</f>
        <v>3</v>
      </c>
      <c r="BJ289" s="235"/>
      <c r="BK289" s="235"/>
      <c r="BL289" s="235"/>
      <c r="BM289" s="235"/>
      <c r="BN289" s="235"/>
      <c r="BO289" s="235"/>
      <c r="BP289" s="235"/>
      <c r="BQ289" s="235"/>
      <c r="BR289" s="235"/>
      <c r="BS289" s="235"/>
      <c r="BT289" s="235"/>
      <c r="BU289" s="235"/>
      <c r="BV289" s="236"/>
      <c r="BW289" s="236"/>
      <c r="BX289" s="236"/>
      <c r="BY289" s="236"/>
      <c r="BZ289" s="237">
        <f>+SUM(Distributivo_trabajo[[#This Row],[Grupo 3 años A2]:[BTP]])</f>
        <v>0</v>
      </c>
      <c r="CA289" s="232"/>
      <c r="CB289" s="232"/>
      <c r="CC289" s="232"/>
      <c r="CD289" s="232"/>
      <c r="CE289" s="232"/>
      <c r="CF289" s="232"/>
      <c r="CG289" s="234">
        <f>+SUM(Distributivo_trabajo[[#This Row],[8vo A]:[Tercero de BGU A3]])</f>
        <v>0</v>
      </c>
      <c r="CH289" s="232"/>
      <c r="CI289" s="232"/>
      <c r="CJ289" s="232"/>
      <c r="CK28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89" s="234"/>
      <c r="CM289" s="234">
        <f>+SUM(Distributivo_trabajo[[#This Row],[Directivo]:[Total Periodos acompañamiento]])</f>
        <v>3</v>
      </c>
      <c r="CN289" s="238"/>
    </row>
    <row r="290" spans="1:92" x14ac:dyDescent="0.3">
      <c r="A290" s="227">
        <v>5</v>
      </c>
      <c r="B290" s="228" t="str">
        <f ca="1">IF(Distributivo_trabajo[[#This Row],[Nro.]]="","",VLOOKUP(Distributivo_trabajo[[#This Row],[Nro.]],'Nómina de personal'!$A:$C,3,0))</f>
        <v xml:space="preserve">CARMEN GABRIELA BANDA MUÑOZ </v>
      </c>
      <c r="C290" s="228" t="str">
        <f ca="1">IF(Distributivo_trabajo[[#This Row],[Nro.]]="","",VLOOKUP(Distributivo_trabajo[[#This Row],[Nro.]],'Nómina de personal'!$A:$K,11,0))</f>
        <v>Nomb. Definitivo</v>
      </c>
      <c r="D290" s="228" t="str">
        <f ca="1">IF(Distributivo_trabajo[[#This Row],[Nro.]]="","",VLOOKUP(Distributivo_trabajo[[#This Row],[Nro.]],'Nómina de personal'!$A:$L,12,0))</f>
        <v>Docente</v>
      </c>
      <c r="E290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90" s="229" t="s">
        <v>455</v>
      </c>
      <c r="G290" s="229" t="s">
        <v>456</v>
      </c>
      <c r="H290" s="229" t="s">
        <v>225</v>
      </c>
      <c r="I290" s="230" t="s">
        <v>170</v>
      </c>
      <c r="J290" s="242"/>
      <c r="K290" s="242"/>
      <c r="L290" s="243"/>
      <c r="M290" s="243"/>
      <c r="N290" s="243"/>
      <c r="O290" s="243"/>
      <c r="P290" s="231"/>
      <c r="Q290" s="231"/>
      <c r="R290" s="231"/>
      <c r="S290" s="231"/>
      <c r="T290" s="231"/>
      <c r="U290" s="231"/>
      <c r="V290" s="231"/>
      <c r="W290" s="231"/>
      <c r="X290" s="231"/>
      <c r="Y290" s="231"/>
      <c r="Z290" s="231"/>
      <c r="AA290" s="231"/>
      <c r="AB290" s="231"/>
      <c r="AC290" s="231"/>
      <c r="AD290" s="231"/>
      <c r="AE290" s="231"/>
      <c r="AF290" s="231"/>
      <c r="AG290" s="231"/>
      <c r="AH290" s="231"/>
      <c r="AI290" s="231"/>
      <c r="AJ290" s="243"/>
      <c r="AK290" s="243"/>
      <c r="AL290" s="243"/>
      <c r="AM290" s="243"/>
      <c r="AN290" s="243"/>
      <c r="AO290" s="243"/>
      <c r="AP290" s="243"/>
      <c r="AQ290" s="243"/>
      <c r="AR290" s="243"/>
      <c r="AS290" s="243"/>
      <c r="AT290" s="244"/>
      <c r="AU290" s="244"/>
      <c r="AV290" s="244"/>
      <c r="AW290" s="244"/>
      <c r="AX290" s="245"/>
      <c r="AY290" s="244"/>
      <c r="AZ290" s="244"/>
      <c r="BA290" s="244"/>
      <c r="BB290" s="244"/>
      <c r="BC290" s="244">
        <v>3</v>
      </c>
      <c r="BD290" s="244"/>
      <c r="BE290" s="244"/>
      <c r="BF290" s="244"/>
      <c r="BG290" s="244"/>
      <c r="BH290" s="244"/>
      <c r="BI290" s="246">
        <f>+SUM(Distributivo_trabajo[[#This Row],[Grupo 3 años A]:[Tercero de BT IEME A]])</f>
        <v>3</v>
      </c>
      <c r="BJ290" s="247"/>
      <c r="BK290" s="247"/>
      <c r="BL290" s="247"/>
      <c r="BM290" s="247"/>
      <c r="BN290" s="247"/>
      <c r="BO290" s="247"/>
      <c r="BP290" s="247"/>
      <c r="BQ290" s="247"/>
      <c r="BR290" s="247"/>
      <c r="BS290" s="247"/>
      <c r="BT290" s="247"/>
      <c r="BU290" s="247"/>
      <c r="BV290" s="248"/>
      <c r="BW290" s="248"/>
      <c r="BX290" s="248"/>
      <c r="BY290" s="248"/>
      <c r="BZ290" s="249">
        <f>+SUM(Distributivo_trabajo[[#This Row],[Grupo 3 años A2]:[BTP]])</f>
        <v>0</v>
      </c>
      <c r="CA290" s="244"/>
      <c r="CB290" s="244"/>
      <c r="CC290" s="244"/>
      <c r="CD290" s="244"/>
      <c r="CE290" s="244"/>
      <c r="CF290" s="244"/>
      <c r="CG290" s="246">
        <f>+SUM(Distributivo_trabajo[[#This Row],[8vo A]:[Tercero de BGU A3]])</f>
        <v>0</v>
      </c>
      <c r="CH290" s="244"/>
      <c r="CI290" s="244"/>
      <c r="CJ290" s="244"/>
      <c r="CK29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0" s="246"/>
      <c r="CM290" s="246">
        <f>+SUM(Distributivo_trabajo[[#This Row],[Directivo]:[Total Periodos acompañamiento]])</f>
        <v>3</v>
      </c>
      <c r="CN290" s="250"/>
    </row>
    <row r="291" spans="1:92" x14ac:dyDescent="0.3">
      <c r="A291" s="227">
        <v>5</v>
      </c>
      <c r="B291" s="228" t="str">
        <f ca="1">IF(Distributivo_trabajo[[#This Row],[Nro.]]="","",VLOOKUP(Distributivo_trabajo[[#This Row],[Nro.]],'Nómina de personal'!$A:$C,3,0))</f>
        <v xml:space="preserve">CARMEN GABRIELA BANDA MUÑOZ </v>
      </c>
      <c r="C291" s="228" t="str">
        <f ca="1">IF(Distributivo_trabajo[[#This Row],[Nro.]]="","",VLOOKUP(Distributivo_trabajo[[#This Row],[Nro.]],'Nómina de personal'!$A:$K,11,0))</f>
        <v>Nomb. Definitivo</v>
      </c>
      <c r="D291" s="228" t="str">
        <f ca="1">IF(Distributivo_trabajo[[#This Row],[Nro.]]="","",VLOOKUP(Distributivo_trabajo[[#This Row],[Nro.]],'Nómina de personal'!$A:$L,12,0))</f>
        <v>Docente</v>
      </c>
      <c r="E291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91" s="229" t="s">
        <v>455</v>
      </c>
      <c r="G291" s="229" t="s">
        <v>456</v>
      </c>
      <c r="H291" s="229" t="s">
        <v>225</v>
      </c>
      <c r="I291" s="230" t="s">
        <v>170</v>
      </c>
      <c r="J291" s="242"/>
      <c r="K291" s="242"/>
      <c r="L291" s="243"/>
      <c r="M291" s="243"/>
      <c r="N291" s="243"/>
      <c r="O291" s="243"/>
      <c r="P291" s="231"/>
      <c r="Q291" s="231"/>
      <c r="R291" s="231"/>
      <c r="S291" s="231"/>
      <c r="T291" s="231"/>
      <c r="U291" s="231"/>
      <c r="V291" s="231"/>
      <c r="W291" s="231"/>
      <c r="X291" s="231"/>
      <c r="Y291" s="231"/>
      <c r="Z291" s="231"/>
      <c r="AA291" s="231"/>
      <c r="AB291" s="231"/>
      <c r="AC291" s="231"/>
      <c r="AD291" s="231"/>
      <c r="AE291" s="231"/>
      <c r="AF291" s="231"/>
      <c r="AG291" s="231"/>
      <c r="AH291" s="231"/>
      <c r="AI291" s="231"/>
      <c r="AJ291" s="243"/>
      <c r="AK291" s="243"/>
      <c r="AL291" s="243"/>
      <c r="AM291" s="243"/>
      <c r="AN291" s="243"/>
      <c r="AO291" s="243"/>
      <c r="AP291" s="243"/>
      <c r="AQ291" s="243"/>
      <c r="AR291" s="243"/>
      <c r="AS291" s="243"/>
      <c r="AT291" s="244"/>
      <c r="AU291" s="244"/>
      <c r="AV291" s="244"/>
      <c r="AW291" s="244"/>
      <c r="AX291" s="245"/>
      <c r="AY291" s="244"/>
      <c r="AZ291" s="244"/>
      <c r="BA291" s="244"/>
      <c r="BB291" s="244"/>
      <c r="BC291" s="244"/>
      <c r="BD291" s="244">
        <v>2</v>
      </c>
      <c r="BE291" s="244"/>
      <c r="BF291" s="244"/>
      <c r="BG291" s="244"/>
      <c r="BH291" s="244"/>
      <c r="BI291" s="246">
        <f>+SUM(Distributivo_trabajo[[#This Row],[Grupo 3 años A]:[Tercero de BT IEME A]])</f>
        <v>2</v>
      </c>
      <c r="BJ291" s="247"/>
      <c r="BK291" s="247"/>
      <c r="BL291" s="247"/>
      <c r="BM291" s="247"/>
      <c r="BN291" s="247"/>
      <c r="BO291" s="247"/>
      <c r="BP291" s="247"/>
      <c r="BQ291" s="247"/>
      <c r="BR291" s="247"/>
      <c r="BS291" s="247"/>
      <c r="BT291" s="247"/>
      <c r="BU291" s="247"/>
      <c r="BV291" s="248"/>
      <c r="BW291" s="248"/>
      <c r="BX291" s="248"/>
      <c r="BY291" s="248"/>
      <c r="BZ291" s="249">
        <f>+SUM(Distributivo_trabajo[[#This Row],[Grupo 3 años A2]:[BTP]])</f>
        <v>0</v>
      </c>
      <c r="CA291" s="244"/>
      <c r="CB291" s="244"/>
      <c r="CC291" s="244"/>
      <c r="CD291" s="244"/>
      <c r="CE291" s="244"/>
      <c r="CF291" s="244"/>
      <c r="CG291" s="246">
        <f>+SUM(Distributivo_trabajo[[#This Row],[8vo A]:[Tercero de BGU A3]])</f>
        <v>0</v>
      </c>
      <c r="CH291" s="244"/>
      <c r="CI291" s="244"/>
      <c r="CJ291" s="244"/>
      <c r="CK29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291" s="246"/>
      <c r="CM291" s="246">
        <f>+SUM(Distributivo_trabajo[[#This Row],[Directivo]:[Total Periodos acompañamiento]])</f>
        <v>2</v>
      </c>
      <c r="CN291" s="250"/>
    </row>
    <row r="292" spans="1:92" x14ac:dyDescent="0.3">
      <c r="A292" s="227">
        <v>5</v>
      </c>
      <c r="B292" s="228" t="str">
        <f ca="1">IF(Distributivo_trabajo[[#This Row],[Nro.]]="","",VLOOKUP(Distributivo_trabajo[[#This Row],[Nro.]],'Nómina de personal'!$A:$C,3,0))</f>
        <v xml:space="preserve">CARMEN GABRIELA BANDA MUÑOZ </v>
      </c>
      <c r="C292" s="228" t="str">
        <f ca="1">IF(Distributivo_trabajo[[#This Row],[Nro.]]="","",VLOOKUP(Distributivo_trabajo[[#This Row],[Nro.]],'Nómina de personal'!$A:$K,11,0))</f>
        <v>Nomb. Definitivo</v>
      </c>
      <c r="D292" s="228" t="str">
        <f ca="1">IF(Distributivo_trabajo[[#This Row],[Nro.]]="","",VLOOKUP(Distributivo_trabajo[[#This Row],[Nro.]],'Nómina de personal'!$A:$L,12,0))</f>
        <v>Docente</v>
      </c>
      <c r="E292" s="228" t="str">
        <f ca="1">IF(Distributivo_trabajo[[#This Row],[Nro.]]="","",VLOOKUP(Distributivo_trabajo[[#This Row],[Nro.]],'Nómina de personal'!$A:$G,7,0))</f>
        <v>GANADOR DE QSM 6 DOCENTE EDUCACIÓN ARTÍSTICA Y ESTÉTICA 2D0 EGB A BGU</v>
      </c>
      <c r="F292" s="229" t="s">
        <v>455</v>
      </c>
      <c r="G292" s="229" t="s">
        <v>456</v>
      </c>
      <c r="H292" s="229" t="s">
        <v>225</v>
      </c>
      <c r="I292" s="230" t="s">
        <v>844</v>
      </c>
      <c r="J292" s="230"/>
      <c r="K292" s="230"/>
      <c r="L292" s="231"/>
      <c r="M292" s="231"/>
      <c r="N292" s="231"/>
      <c r="O292" s="231"/>
      <c r="P292" s="231"/>
      <c r="Q292" s="231"/>
      <c r="R292" s="231"/>
      <c r="S292" s="231"/>
      <c r="T292" s="231"/>
      <c r="U292" s="231"/>
      <c r="V292" s="231"/>
      <c r="W292" s="231"/>
      <c r="X292" s="231"/>
      <c r="Y292" s="231"/>
      <c r="Z292" s="231"/>
      <c r="AA292" s="231"/>
      <c r="AB292" s="231"/>
      <c r="AC292" s="231"/>
      <c r="AD292" s="231"/>
      <c r="AE292" s="231"/>
      <c r="AF292" s="231"/>
      <c r="AG292" s="231"/>
      <c r="AH292" s="231"/>
      <c r="AI292" s="231"/>
      <c r="AJ292" s="231"/>
      <c r="AK292" s="231"/>
      <c r="AL292" s="231"/>
      <c r="AM292" s="231"/>
      <c r="AN292" s="231"/>
      <c r="AO292" s="231"/>
      <c r="AP292" s="231"/>
      <c r="AQ292" s="231"/>
      <c r="AR292" s="231"/>
      <c r="AS292" s="231"/>
      <c r="AT292" s="232"/>
      <c r="AU292" s="232"/>
      <c r="AV292" s="232"/>
      <c r="AW292" s="232"/>
      <c r="AX292" s="233"/>
      <c r="AY292" s="232"/>
      <c r="AZ292" s="232"/>
      <c r="BA292" s="232"/>
      <c r="BB292" s="232"/>
      <c r="BC292" s="232"/>
      <c r="BD292" s="232">
        <v>1</v>
      </c>
      <c r="BE292" s="232"/>
      <c r="BF292" s="232"/>
      <c r="BG292" s="232"/>
      <c r="BH292" s="232"/>
      <c r="BI292" s="234">
        <f>+SUM(Distributivo_trabajo[[#This Row],[Grupo 3 años A]:[Tercero de BT IEME A]])</f>
        <v>1</v>
      </c>
      <c r="BJ292" s="235"/>
      <c r="BK292" s="235"/>
      <c r="BL292" s="235"/>
      <c r="BM292" s="235"/>
      <c r="BN292" s="235"/>
      <c r="BO292" s="235"/>
      <c r="BP292" s="235"/>
      <c r="BQ292" s="235"/>
      <c r="BR292" s="235"/>
      <c r="BS292" s="235"/>
      <c r="BT292" s="235"/>
      <c r="BU292" s="235"/>
      <c r="BV292" s="236"/>
      <c r="BW292" s="236"/>
      <c r="BX292" s="236"/>
      <c r="BY292" s="236"/>
      <c r="BZ292" s="237">
        <f>+SUM(Distributivo_trabajo[[#This Row],[Grupo 3 años A2]:[BTP]])</f>
        <v>0</v>
      </c>
      <c r="CA292" s="232"/>
      <c r="CB292" s="232"/>
      <c r="CC292" s="232"/>
      <c r="CD292" s="232"/>
      <c r="CE292" s="232"/>
      <c r="CF292" s="232"/>
      <c r="CG292" s="234">
        <f>+SUM(Distributivo_trabajo[[#This Row],[8vo A]:[Tercero de BGU A3]])</f>
        <v>0</v>
      </c>
      <c r="CH292" s="232"/>
      <c r="CI292" s="232"/>
      <c r="CJ292" s="232"/>
      <c r="CK29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292" s="234"/>
      <c r="CM292" s="234">
        <f>+SUM(Distributivo_trabajo[[#This Row],[Directivo]:[Total Periodos acompañamiento]])</f>
        <v>1</v>
      </c>
      <c r="CN292" s="238"/>
    </row>
    <row r="293" spans="1:92" x14ac:dyDescent="0.3">
      <c r="A293" s="227">
        <v>35</v>
      </c>
      <c r="B293" s="228" t="str">
        <f ca="1">IF(Distributivo_trabajo[[#This Row],[Nro.]]="","",VLOOKUP(Distributivo_trabajo[[#This Row],[Nro.]],'Nómina de personal'!$A:$C,3,0))</f>
        <v xml:space="preserve">MARCIA ELVIRA BORJA PADILLA </v>
      </c>
      <c r="C293" s="228" t="str">
        <f ca="1">IF(Distributivo_trabajo[[#This Row],[Nro.]]="","",VLOOKUP(Distributivo_trabajo[[#This Row],[Nro.]],'Nómina de personal'!$A:$K,11,0))</f>
        <v>Contrato</v>
      </c>
      <c r="D293" s="228" t="str">
        <f ca="1">IF(Distributivo_trabajo[[#This Row],[Nro.]]="","",VLOOKUP(Distributivo_trabajo[[#This Row],[Nro.]],'Nómina de personal'!$A:$L,12,0))</f>
        <v>Docente</v>
      </c>
      <c r="E293" s="228" t="str">
        <f ca="1">IF(Distributivo_trabajo[[#This Row],[Nro.]]="","",VLOOKUP(Distributivo_trabajo[[#This Row],[Nro.]],'Nómina de personal'!$A:$G,7,0))</f>
        <v>CONTRATO OCACIONAL 2022 DOCENTE INGLÉS</v>
      </c>
      <c r="F293" s="229" t="s">
        <v>455</v>
      </c>
      <c r="G293" s="229" t="s">
        <v>196</v>
      </c>
      <c r="H293" s="229"/>
      <c r="I293" s="230" t="s">
        <v>170</v>
      </c>
      <c r="J293" s="230"/>
      <c r="K293" s="230"/>
      <c r="L293" s="231"/>
      <c r="M293" s="231"/>
      <c r="N293" s="231"/>
      <c r="O293" s="231"/>
      <c r="P293" s="231"/>
      <c r="Q293" s="231"/>
      <c r="R293" s="231"/>
      <c r="S293" s="231"/>
      <c r="T293" s="231"/>
      <c r="U293" s="231"/>
      <c r="V293" s="231"/>
      <c r="W293" s="231"/>
      <c r="X293" s="231"/>
      <c r="Y293" s="231"/>
      <c r="Z293" s="231"/>
      <c r="AA293" s="231"/>
      <c r="AB293" s="231"/>
      <c r="AC293" s="231"/>
      <c r="AD293" s="231"/>
      <c r="AE293" s="231"/>
      <c r="AF293" s="231"/>
      <c r="AG293" s="231"/>
      <c r="AH293" s="231"/>
      <c r="AI293" s="231"/>
      <c r="AJ293" s="231"/>
      <c r="AK293" s="231"/>
      <c r="AL293" s="231"/>
      <c r="AM293" s="231"/>
      <c r="AN293" s="231">
        <v>3</v>
      </c>
      <c r="AO293" s="231"/>
      <c r="AP293" s="231"/>
      <c r="AQ293" s="231"/>
      <c r="AR293" s="231"/>
      <c r="AS293" s="231"/>
      <c r="AT293" s="232"/>
      <c r="AU293" s="232"/>
      <c r="AV293" s="232"/>
      <c r="AW293" s="232"/>
      <c r="AX293" s="233"/>
      <c r="AY293" s="232"/>
      <c r="AZ293" s="232"/>
      <c r="BA293" s="232"/>
      <c r="BB293" s="232"/>
      <c r="BC293" s="232"/>
      <c r="BD293" s="232"/>
      <c r="BE293" s="232"/>
      <c r="BF293" s="232"/>
      <c r="BG293" s="232"/>
      <c r="BH293" s="232"/>
      <c r="BI293" s="234">
        <f>+SUM(Distributivo_trabajo[[#This Row],[Grupo 3 años A]:[Tercero de BT IEME A]])</f>
        <v>3</v>
      </c>
      <c r="BJ293" s="235"/>
      <c r="BK293" s="235"/>
      <c r="BL293" s="235"/>
      <c r="BM293" s="235"/>
      <c r="BN293" s="235"/>
      <c r="BO293" s="235"/>
      <c r="BP293" s="235"/>
      <c r="BQ293" s="235"/>
      <c r="BR293" s="235"/>
      <c r="BS293" s="235"/>
      <c r="BT293" s="235"/>
      <c r="BU293" s="235"/>
      <c r="BV293" s="236"/>
      <c r="BW293" s="236"/>
      <c r="BX293" s="236"/>
      <c r="BY293" s="236"/>
      <c r="BZ293" s="237">
        <f>+SUM(Distributivo_trabajo[[#This Row],[Grupo 3 años A2]:[BTP]])</f>
        <v>0</v>
      </c>
      <c r="CA293" s="232"/>
      <c r="CB293" s="232"/>
      <c r="CC293" s="232"/>
      <c r="CD293" s="232"/>
      <c r="CE293" s="232"/>
      <c r="CF293" s="232"/>
      <c r="CG293" s="234">
        <f>+SUM(Distributivo_trabajo[[#This Row],[8vo A]:[Tercero de BGU A3]])</f>
        <v>0</v>
      </c>
      <c r="CH293" s="232"/>
      <c r="CI293" s="232"/>
      <c r="CJ293" s="232"/>
      <c r="CK29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3" s="234">
        <v>4</v>
      </c>
      <c r="CM293" s="234">
        <f>+SUM(Distributivo_trabajo[[#This Row],[Directivo]:[Total Periodos acompañamiento]])</f>
        <v>7</v>
      </c>
      <c r="CN293" s="238"/>
    </row>
    <row r="294" spans="1:92" x14ac:dyDescent="0.3">
      <c r="A294" s="227">
        <v>35</v>
      </c>
      <c r="B294" s="228" t="str">
        <f ca="1">IF(Distributivo_trabajo[[#This Row],[Nro.]]="","",VLOOKUP(Distributivo_trabajo[[#This Row],[Nro.]],'Nómina de personal'!$A:$C,3,0))</f>
        <v xml:space="preserve">MARCIA ELVIRA BORJA PADILLA </v>
      </c>
      <c r="C294" s="228" t="str">
        <f ca="1">IF(Distributivo_trabajo[[#This Row],[Nro.]]="","",VLOOKUP(Distributivo_trabajo[[#This Row],[Nro.]],'Nómina de personal'!$A:$K,11,0))</f>
        <v>Contrato</v>
      </c>
      <c r="D294" s="228" t="str">
        <f ca="1">IF(Distributivo_trabajo[[#This Row],[Nro.]]="","",VLOOKUP(Distributivo_trabajo[[#This Row],[Nro.]],'Nómina de personal'!$A:$L,12,0))</f>
        <v>Docente</v>
      </c>
      <c r="E294" s="228" t="str">
        <f ca="1">IF(Distributivo_trabajo[[#This Row],[Nro.]]="","",VLOOKUP(Distributivo_trabajo[[#This Row],[Nro.]],'Nómina de personal'!$A:$G,7,0))</f>
        <v>CONTRATO OCACIONAL 2022 DOCENTE INGLÉS</v>
      </c>
      <c r="F294" s="229" t="s">
        <v>455</v>
      </c>
      <c r="G294" s="229" t="s">
        <v>196</v>
      </c>
      <c r="H294" s="229"/>
      <c r="I294" s="230" t="s">
        <v>170</v>
      </c>
      <c r="J294" s="242"/>
      <c r="K294" s="242"/>
      <c r="L294" s="243"/>
      <c r="M294" s="243"/>
      <c r="N294" s="243"/>
      <c r="O294" s="243"/>
      <c r="P294" s="231"/>
      <c r="Q294" s="231"/>
      <c r="R294" s="231"/>
      <c r="S294" s="231"/>
      <c r="T294" s="231"/>
      <c r="U294" s="231"/>
      <c r="V294" s="231"/>
      <c r="W294" s="231"/>
      <c r="X294" s="231"/>
      <c r="Y294" s="231"/>
      <c r="Z294" s="231"/>
      <c r="AA294" s="231"/>
      <c r="AB294" s="231"/>
      <c r="AC294" s="231"/>
      <c r="AD294" s="231"/>
      <c r="AE294" s="231"/>
      <c r="AF294" s="231"/>
      <c r="AG294" s="231"/>
      <c r="AH294" s="231"/>
      <c r="AI294" s="231"/>
      <c r="AJ294" s="243"/>
      <c r="AK294" s="243"/>
      <c r="AL294" s="243"/>
      <c r="AM294" s="243"/>
      <c r="AN294" s="243"/>
      <c r="AO294" s="243">
        <v>3</v>
      </c>
      <c r="AP294" s="243"/>
      <c r="AQ294" s="243"/>
      <c r="AR294" s="243"/>
      <c r="AS294" s="243"/>
      <c r="AT294" s="244"/>
      <c r="AU294" s="244"/>
      <c r="AV294" s="244"/>
      <c r="AW294" s="244"/>
      <c r="AX294" s="245"/>
      <c r="AY294" s="244"/>
      <c r="AZ294" s="244"/>
      <c r="BA294" s="244"/>
      <c r="BB294" s="244"/>
      <c r="BC294" s="244"/>
      <c r="BD294" s="244"/>
      <c r="BE294" s="244"/>
      <c r="BF294" s="244"/>
      <c r="BG294" s="244"/>
      <c r="BH294" s="244"/>
      <c r="BI294" s="246">
        <f>+SUM(Distributivo_trabajo[[#This Row],[Grupo 3 años A]:[Tercero de BT IEME A]])</f>
        <v>3</v>
      </c>
      <c r="BJ294" s="247"/>
      <c r="BK294" s="247"/>
      <c r="BL294" s="247"/>
      <c r="BM294" s="247"/>
      <c r="BN294" s="247"/>
      <c r="BO294" s="247"/>
      <c r="BP294" s="247"/>
      <c r="BQ294" s="247"/>
      <c r="BR294" s="247"/>
      <c r="BS294" s="247"/>
      <c r="BT294" s="247"/>
      <c r="BU294" s="247"/>
      <c r="BV294" s="248"/>
      <c r="BW294" s="248"/>
      <c r="BX294" s="248"/>
      <c r="BY294" s="248"/>
      <c r="BZ294" s="249">
        <f>+SUM(Distributivo_trabajo[[#This Row],[Grupo 3 años A2]:[BTP]])</f>
        <v>0</v>
      </c>
      <c r="CA294" s="244"/>
      <c r="CB294" s="244"/>
      <c r="CC294" s="244"/>
      <c r="CD294" s="244"/>
      <c r="CE294" s="244"/>
      <c r="CF294" s="244"/>
      <c r="CG294" s="246">
        <f>+SUM(Distributivo_trabajo[[#This Row],[8vo A]:[Tercero de BGU A3]])</f>
        <v>0</v>
      </c>
      <c r="CH294" s="244"/>
      <c r="CI294" s="244"/>
      <c r="CJ294" s="244"/>
      <c r="CK29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4" s="246"/>
      <c r="CM294" s="246">
        <f>+SUM(Distributivo_trabajo[[#This Row],[Directivo]:[Total Periodos acompañamiento]])</f>
        <v>3</v>
      </c>
      <c r="CN294" s="250"/>
    </row>
    <row r="295" spans="1:92" x14ac:dyDescent="0.3">
      <c r="A295" s="227">
        <v>35</v>
      </c>
      <c r="B295" s="228" t="str">
        <f ca="1">IF(Distributivo_trabajo[[#This Row],[Nro.]]="","",VLOOKUP(Distributivo_trabajo[[#This Row],[Nro.]],'Nómina de personal'!$A:$C,3,0))</f>
        <v xml:space="preserve">MARCIA ELVIRA BORJA PADILLA </v>
      </c>
      <c r="C295" s="228" t="str">
        <f ca="1">IF(Distributivo_trabajo[[#This Row],[Nro.]]="","",VLOOKUP(Distributivo_trabajo[[#This Row],[Nro.]],'Nómina de personal'!$A:$K,11,0))</f>
        <v>Contrato</v>
      </c>
      <c r="D295" s="228" t="str">
        <f ca="1">IF(Distributivo_trabajo[[#This Row],[Nro.]]="","",VLOOKUP(Distributivo_trabajo[[#This Row],[Nro.]],'Nómina de personal'!$A:$L,12,0))</f>
        <v>Docente</v>
      </c>
      <c r="E295" s="228" t="str">
        <f ca="1">IF(Distributivo_trabajo[[#This Row],[Nro.]]="","",VLOOKUP(Distributivo_trabajo[[#This Row],[Nro.]],'Nómina de personal'!$A:$G,7,0))</f>
        <v>CONTRATO OCACIONAL 2022 DOCENTE INGLÉS</v>
      </c>
      <c r="F295" s="229" t="s">
        <v>455</v>
      </c>
      <c r="G295" s="229" t="s">
        <v>196</v>
      </c>
      <c r="H295" s="229"/>
      <c r="I295" s="230" t="s">
        <v>170</v>
      </c>
      <c r="J295" s="242"/>
      <c r="K295" s="242"/>
      <c r="L295" s="243"/>
      <c r="M295" s="243"/>
      <c r="N295" s="243"/>
      <c r="O295" s="243"/>
      <c r="P295" s="231"/>
      <c r="Q295" s="231"/>
      <c r="R295" s="231"/>
      <c r="S295" s="231"/>
      <c r="T295" s="231"/>
      <c r="U295" s="231"/>
      <c r="V295" s="231"/>
      <c r="W295" s="231"/>
      <c r="X295" s="231"/>
      <c r="Y295" s="231"/>
      <c r="Z295" s="231"/>
      <c r="AA295" s="231"/>
      <c r="AB295" s="231"/>
      <c r="AC295" s="231"/>
      <c r="AD295" s="231"/>
      <c r="AE295" s="231"/>
      <c r="AF295" s="231"/>
      <c r="AG295" s="231"/>
      <c r="AH295" s="231"/>
      <c r="AI295" s="231"/>
      <c r="AJ295" s="243"/>
      <c r="AK295" s="243"/>
      <c r="AL295" s="243"/>
      <c r="AM295" s="243"/>
      <c r="AN295" s="243"/>
      <c r="AO295" s="243"/>
      <c r="AP295" s="243">
        <v>3</v>
      </c>
      <c r="AQ295" s="243"/>
      <c r="AR295" s="243"/>
      <c r="AS295" s="243"/>
      <c r="AT295" s="244"/>
      <c r="AU295" s="244"/>
      <c r="AV295" s="244"/>
      <c r="AW295" s="244"/>
      <c r="AX295" s="245"/>
      <c r="AY295" s="244"/>
      <c r="AZ295" s="244"/>
      <c r="BA295" s="244"/>
      <c r="BB295" s="244"/>
      <c r="BC295" s="244"/>
      <c r="BD295" s="244"/>
      <c r="BE295" s="244"/>
      <c r="BF295" s="244"/>
      <c r="BG295" s="244"/>
      <c r="BH295" s="244"/>
      <c r="BI295" s="246">
        <f>+SUM(Distributivo_trabajo[[#This Row],[Grupo 3 años A]:[Tercero de BT IEME A]])</f>
        <v>3</v>
      </c>
      <c r="BJ295" s="247"/>
      <c r="BK295" s="247"/>
      <c r="BL295" s="247"/>
      <c r="BM295" s="247"/>
      <c r="BN295" s="247"/>
      <c r="BO295" s="247"/>
      <c r="BP295" s="247"/>
      <c r="BQ295" s="247"/>
      <c r="BR295" s="247"/>
      <c r="BS295" s="247"/>
      <c r="BT295" s="247"/>
      <c r="BU295" s="247"/>
      <c r="BV295" s="248"/>
      <c r="BW295" s="248"/>
      <c r="BX295" s="248"/>
      <c r="BY295" s="248"/>
      <c r="BZ295" s="249">
        <f>+SUM(Distributivo_trabajo[[#This Row],[Grupo 3 años A2]:[BTP]])</f>
        <v>0</v>
      </c>
      <c r="CA295" s="244"/>
      <c r="CB295" s="244"/>
      <c r="CC295" s="244"/>
      <c r="CD295" s="244"/>
      <c r="CE295" s="244"/>
      <c r="CF295" s="244"/>
      <c r="CG295" s="246">
        <f>+SUM(Distributivo_trabajo[[#This Row],[8vo A]:[Tercero de BGU A3]])</f>
        <v>0</v>
      </c>
      <c r="CH295" s="244"/>
      <c r="CI295" s="244"/>
      <c r="CJ295" s="244"/>
      <c r="CK29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5" s="246"/>
      <c r="CM295" s="246">
        <f>+SUM(Distributivo_trabajo[[#This Row],[Directivo]:[Total Periodos acompañamiento]])</f>
        <v>3</v>
      </c>
      <c r="CN295" s="250"/>
    </row>
    <row r="296" spans="1:92" x14ac:dyDescent="0.3">
      <c r="A296" s="227">
        <v>35</v>
      </c>
      <c r="B296" s="228" t="str">
        <f ca="1">IF(Distributivo_trabajo[[#This Row],[Nro.]]="","",VLOOKUP(Distributivo_trabajo[[#This Row],[Nro.]],'Nómina de personal'!$A:$C,3,0))</f>
        <v xml:space="preserve">MARCIA ELVIRA BORJA PADILLA </v>
      </c>
      <c r="C296" s="228" t="str">
        <f ca="1">IF(Distributivo_trabajo[[#This Row],[Nro.]]="","",VLOOKUP(Distributivo_trabajo[[#This Row],[Nro.]],'Nómina de personal'!$A:$K,11,0))</f>
        <v>Contrato</v>
      </c>
      <c r="D296" s="228" t="str">
        <f ca="1">IF(Distributivo_trabajo[[#This Row],[Nro.]]="","",VLOOKUP(Distributivo_trabajo[[#This Row],[Nro.]],'Nómina de personal'!$A:$L,12,0))</f>
        <v>Docente</v>
      </c>
      <c r="E296" s="228" t="str">
        <f ca="1">IF(Distributivo_trabajo[[#This Row],[Nro.]]="","",VLOOKUP(Distributivo_trabajo[[#This Row],[Nro.]],'Nómina de personal'!$A:$G,7,0))</f>
        <v>CONTRATO OCACIONAL 2022 DOCENTE INGLÉS</v>
      </c>
      <c r="F296" s="229" t="s">
        <v>455</v>
      </c>
      <c r="G296" s="229" t="s">
        <v>196</v>
      </c>
      <c r="H296" s="229"/>
      <c r="I296" s="230" t="s">
        <v>170</v>
      </c>
      <c r="J296" s="242"/>
      <c r="K296" s="242"/>
      <c r="L296" s="243"/>
      <c r="M296" s="243"/>
      <c r="N296" s="243"/>
      <c r="O296" s="243"/>
      <c r="P296" s="231"/>
      <c r="Q296" s="231"/>
      <c r="R296" s="231"/>
      <c r="S296" s="231"/>
      <c r="T296" s="231"/>
      <c r="U296" s="231"/>
      <c r="V296" s="231"/>
      <c r="W296" s="231"/>
      <c r="X296" s="231"/>
      <c r="Y296" s="231"/>
      <c r="Z296" s="231"/>
      <c r="AA296" s="231"/>
      <c r="AB296" s="231"/>
      <c r="AC296" s="231"/>
      <c r="AD296" s="231"/>
      <c r="AE296" s="231"/>
      <c r="AF296" s="231"/>
      <c r="AG296" s="231"/>
      <c r="AH296" s="231"/>
      <c r="AI296" s="231"/>
      <c r="AJ296" s="243"/>
      <c r="AK296" s="243"/>
      <c r="AL296" s="243"/>
      <c r="AM296" s="243"/>
      <c r="AN296" s="243"/>
      <c r="AO296" s="243"/>
      <c r="AP296" s="243"/>
      <c r="AQ296" s="243">
        <v>3</v>
      </c>
      <c r="AR296" s="243"/>
      <c r="AS296" s="243"/>
      <c r="AT296" s="244"/>
      <c r="AU296" s="244"/>
      <c r="AV296" s="244"/>
      <c r="AW296" s="244"/>
      <c r="AX296" s="245"/>
      <c r="AY296" s="244"/>
      <c r="AZ296" s="244"/>
      <c r="BA296" s="244"/>
      <c r="BB296" s="244"/>
      <c r="BC296" s="244"/>
      <c r="BD296" s="244"/>
      <c r="BE296" s="244"/>
      <c r="BF296" s="244"/>
      <c r="BG296" s="244"/>
      <c r="BH296" s="244"/>
      <c r="BI296" s="246">
        <f>+SUM(Distributivo_trabajo[[#This Row],[Grupo 3 años A]:[Tercero de BT IEME A]])</f>
        <v>3</v>
      </c>
      <c r="BJ296" s="247"/>
      <c r="BK296" s="247"/>
      <c r="BL296" s="247"/>
      <c r="BM296" s="247"/>
      <c r="BN296" s="247"/>
      <c r="BO296" s="247"/>
      <c r="BP296" s="247"/>
      <c r="BQ296" s="247"/>
      <c r="BR296" s="247"/>
      <c r="BS296" s="247"/>
      <c r="BT296" s="247"/>
      <c r="BU296" s="247"/>
      <c r="BV296" s="248"/>
      <c r="BW296" s="248"/>
      <c r="BX296" s="248"/>
      <c r="BY296" s="248"/>
      <c r="BZ296" s="249">
        <f>+SUM(Distributivo_trabajo[[#This Row],[Grupo 3 años A2]:[BTP]])</f>
        <v>0</v>
      </c>
      <c r="CA296" s="244"/>
      <c r="CB296" s="244"/>
      <c r="CC296" s="244"/>
      <c r="CD296" s="244"/>
      <c r="CE296" s="244"/>
      <c r="CF296" s="244"/>
      <c r="CG296" s="246">
        <f>+SUM(Distributivo_trabajo[[#This Row],[8vo A]:[Tercero de BGU A3]])</f>
        <v>0</v>
      </c>
      <c r="CH296" s="244"/>
      <c r="CI296" s="244"/>
      <c r="CJ296" s="244"/>
      <c r="CK29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6" s="246"/>
      <c r="CM296" s="246">
        <f>+SUM(Distributivo_trabajo[[#This Row],[Directivo]:[Total Periodos acompañamiento]])</f>
        <v>3</v>
      </c>
      <c r="CN296" s="250"/>
    </row>
    <row r="297" spans="1:92" x14ac:dyDescent="0.3">
      <c r="A297" s="227">
        <v>35</v>
      </c>
      <c r="B297" s="228" t="str">
        <f ca="1">IF(Distributivo_trabajo[[#This Row],[Nro.]]="","",VLOOKUP(Distributivo_trabajo[[#This Row],[Nro.]],'Nómina de personal'!$A:$C,3,0))</f>
        <v xml:space="preserve">MARCIA ELVIRA BORJA PADILLA </v>
      </c>
      <c r="C297" s="228" t="str">
        <f ca="1">IF(Distributivo_trabajo[[#This Row],[Nro.]]="","",VLOOKUP(Distributivo_trabajo[[#This Row],[Nro.]],'Nómina de personal'!$A:$K,11,0))</f>
        <v>Contrato</v>
      </c>
      <c r="D297" s="228" t="str">
        <f ca="1">IF(Distributivo_trabajo[[#This Row],[Nro.]]="","",VLOOKUP(Distributivo_trabajo[[#This Row],[Nro.]],'Nómina de personal'!$A:$L,12,0))</f>
        <v>Docente</v>
      </c>
      <c r="E297" s="228" t="str">
        <f ca="1">IF(Distributivo_trabajo[[#This Row],[Nro.]]="","",VLOOKUP(Distributivo_trabajo[[#This Row],[Nro.]],'Nómina de personal'!$A:$G,7,0))</f>
        <v>CONTRATO OCACIONAL 2022 DOCENTE INGLÉS</v>
      </c>
      <c r="F297" s="229" t="s">
        <v>455</v>
      </c>
      <c r="G297" s="229" t="s">
        <v>196</v>
      </c>
      <c r="H297" s="229"/>
      <c r="I297" s="230" t="s">
        <v>170</v>
      </c>
      <c r="J297" s="242"/>
      <c r="K297" s="242"/>
      <c r="L297" s="243"/>
      <c r="M297" s="243"/>
      <c r="N297" s="243"/>
      <c r="O297" s="243"/>
      <c r="P297" s="231"/>
      <c r="Q297" s="231"/>
      <c r="R297" s="231"/>
      <c r="S297" s="231"/>
      <c r="T297" s="231"/>
      <c r="U297" s="231"/>
      <c r="V297" s="231"/>
      <c r="W297" s="231"/>
      <c r="X297" s="231"/>
      <c r="Y297" s="231"/>
      <c r="Z297" s="231"/>
      <c r="AA297" s="231"/>
      <c r="AB297" s="231"/>
      <c r="AC297" s="231"/>
      <c r="AD297" s="231"/>
      <c r="AE297" s="231"/>
      <c r="AF297" s="231"/>
      <c r="AG297" s="231"/>
      <c r="AH297" s="231"/>
      <c r="AI297" s="231"/>
      <c r="AJ297" s="243"/>
      <c r="AK297" s="243"/>
      <c r="AL297" s="243"/>
      <c r="AM297" s="243"/>
      <c r="AN297" s="243"/>
      <c r="AO297" s="243"/>
      <c r="AP297" s="243"/>
      <c r="AQ297" s="243"/>
      <c r="AR297" s="243">
        <v>3</v>
      </c>
      <c r="AS297" s="243"/>
      <c r="AT297" s="244"/>
      <c r="AU297" s="244"/>
      <c r="AV297" s="244"/>
      <c r="AW297" s="244"/>
      <c r="AX297" s="245"/>
      <c r="AY297" s="244"/>
      <c r="AZ297" s="244"/>
      <c r="BA297" s="244"/>
      <c r="BB297" s="244"/>
      <c r="BC297" s="244"/>
      <c r="BD297" s="244"/>
      <c r="BE297" s="244"/>
      <c r="BF297" s="244"/>
      <c r="BG297" s="244"/>
      <c r="BH297" s="244"/>
      <c r="BI297" s="246">
        <f>+SUM(Distributivo_trabajo[[#This Row],[Grupo 3 años A]:[Tercero de BT IEME A]])</f>
        <v>3</v>
      </c>
      <c r="BJ297" s="247"/>
      <c r="BK297" s="247"/>
      <c r="BL297" s="247"/>
      <c r="BM297" s="247"/>
      <c r="BN297" s="247"/>
      <c r="BO297" s="247"/>
      <c r="BP297" s="247"/>
      <c r="BQ297" s="247"/>
      <c r="BR297" s="247"/>
      <c r="BS297" s="247"/>
      <c r="BT297" s="247"/>
      <c r="BU297" s="247"/>
      <c r="BV297" s="248"/>
      <c r="BW297" s="248"/>
      <c r="BX297" s="248"/>
      <c r="BY297" s="248"/>
      <c r="BZ297" s="249">
        <f>+SUM(Distributivo_trabajo[[#This Row],[Grupo 3 años A2]:[BTP]])</f>
        <v>0</v>
      </c>
      <c r="CA297" s="244"/>
      <c r="CB297" s="244"/>
      <c r="CC297" s="244"/>
      <c r="CD297" s="244"/>
      <c r="CE297" s="244"/>
      <c r="CF297" s="244"/>
      <c r="CG297" s="246">
        <f>+SUM(Distributivo_trabajo[[#This Row],[8vo A]:[Tercero de BGU A3]])</f>
        <v>0</v>
      </c>
      <c r="CH297" s="244"/>
      <c r="CI297" s="244"/>
      <c r="CJ297" s="244"/>
      <c r="CK29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7" s="246"/>
      <c r="CM297" s="246">
        <f>+SUM(Distributivo_trabajo[[#This Row],[Directivo]:[Total Periodos acompañamiento]])</f>
        <v>3</v>
      </c>
      <c r="CN297" s="250"/>
    </row>
    <row r="298" spans="1:92" x14ac:dyDescent="0.3">
      <c r="A298" s="227">
        <v>35</v>
      </c>
      <c r="B298" s="228" t="str">
        <f ca="1">IF(Distributivo_trabajo[[#This Row],[Nro.]]="","",VLOOKUP(Distributivo_trabajo[[#This Row],[Nro.]],'Nómina de personal'!$A:$C,3,0))</f>
        <v xml:space="preserve">MARCIA ELVIRA BORJA PADILLA </v>
      </c>
      <c r="C298" s="228" t="str">
        <f ca="1">IF(Distributivo_trabajo[[#This Row],[Nro.]]="","",VLOOKUP(Distributivo_trabajo[[#This Row],[Nro.]],'Nómina de personal'!$A:$K,11,0))</f>
        <v>Contrato</v>
      </c>
      <c r="D298" s="228" t="str">
        <f ca="1">IF(Distributivo_trabajo[[#This Row],[Nro.]]="","",VLOOKUP(Distributivo_trabajo[[#This Row],[Nro.]],'Nómina de personal'!$A:$L,12,0))</f>
        <v>Docente</v>
      </c>
      <c r="E298" s="228" t="str">
        <f ca="1">IF(Distributivo_trabajo[[#This Row],[Nro.]]="","",VLOOKUP(Distributivo_trabajo[[#This Row],[Nro.]],'Nómina de personal'!$A:$G,7,0))</f>
        <v>CONTRATO OCACIONAL 2022 DOCENTE INGLÉS</v>
      </c>
      <c r="F298" s="229" t="s">
        <v>455</v>
      </c>
      <c r="G298" s="229" t="s">
        <v>196</v>
      </c>
      <c r="H298" s="229"/>
      <c r="I298" s="230" t="s">
        <v>170</v>
      </c>
      <c r="J298" s="242"/>
      <c r="K298" s="242"/>
      <c r="L298" s="243"/>
      <c r="M298" s="243"/>
      <c r="N298" s="243"/>
      <c r="O298" s="243"/>
      <c r="P298" s="231"/>
      <c r="Q298" s="231"/>
      <c r="R298" s="231"/>
      <c r="S298" s="231"/>
      <c r="T298" s="231"/>
      <c r="U298" s="231"/>
      <c r="V298" s="231"/>
      <c r="W298" s="231"/>
      <c r="X298" s="231"/>
      <c r="Y298" s="231"/>
      <c r="Z298" s="231"/>
      <c r="AA298" s="231"/>
      <c r="AB298" s="231"/>
      <c r="AC298" s="231"/>
      <c r="AD298" s="231"/>
      <c r="AE298" s="231"/>
      <c r="AF298" s="231"/>
      <c r="AG298" s="231"/>
      <c r="AH298" s="231"/>
      <c r="AI298" s="231"/>
      <c r="AJ298" s="243"/>
      <c r="AK298" s="243"/>
      <c r="AL298" s="243"/>
      <c r="AM298" s="243"/>
      <c r="AN298" s="243"/>
      <c r="AO298" s="243"/>
      <c r="AP298" s="243"/>
      <c r="AQ298" s="243"/>
      <c r="AR298" s="243"/>
      <c r="AS298" s="243">
        <v>3</v>
      </c>
      <c r="AT298" s="244"/>
      <c r="AU298" s="244"/>
      <c r="AV298" s="244"/>
      <c r="AW298" s="244"/>
      <c r="AX298" s="245"/>
      <c r="AY298" s="244"/>
      <c r="AZ298" s="244"/>
      <c r="BA298" s="244"/>
      <c r="BB298" s="244"/>
      <c r="BC298" s="244"/>
      <c r="BD298" s="244"/>
      <c r="BE298" s="244"/>
      <c r="BF298" s="244"/>
      <c r="BG298" s="244"/>
      <c r="BH298" s="244"/>
      <c r="BI298" s="246">
        <f>+SUM(Distributivo_trabajo[[#This Row],[Grupo 3 años A]:[Tercero de BT IEME A]])</f>
        <v>3</v>
      </c>
      <c r="BJ298" s="247"/>
      <c r="BK298" s="247"/>
      <c r="BL298" s="247"/>
      <c r="BM298" s="247"/>
      <c r="BN298" s="247"/>
      <c r="BO298" s="247"/>
      <c r="BP298" s="247"/>
      <c r="BQ298" s="247"/>
      <c r="BR298" s="247"/>
      <c r="BS298" s="247"/>
      <c r="BT298" s="247"/>
      <c r="BU298" s="247"/>
      <c r="BV298" s="248"/>
      <c r="BW298" s="248"/>
      <c r="BX298" s="248"/>
      <c r="BY298" s="248"/>
      <c r="BZ298" s="249">
        <f>+SUM(Distributivo_trabajo[[#This Row],[Grupo 3 años A2]:[BTP]])</f>
        <v>0</v>
      </c>
      <c r="CA298" s="244"/>
      <c r="CB298" s="244"/>
      <c r="CC298" s="244"/>
      <c r="CD298" s="244"/>
      <c r="CE298" s="244"/>
      <c r="CF298" s="244"/>
      <c r="CG298" s="246">
        <f>+SUM(Distributivo_trabajo[[#This Row],[8vo A]:[Tercero de BGU A3]])</f>
        <v>0</v>
      </c>
      <c r="CH298" s="244"/>
      <c r="CI298" s="244"/>
      <c r="CJ298" s="244"/>
      <c r="CK29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8" s="246"/>
      <c r="CM298" s="246">
        <f>+SUM(Distributivo_trabajo[[#This Row],[Directivo]:[Total Periodos acompañamiento]])</f>
        <v>3</v>
      </c>
      <c r="CN298" s="250"/>
    </row>
    <row r="299" spans="1:92" x14ac:dyDescent="0.3">
      <c r="A299" s="227">
        <v>35</v>
      </c>
      <c r="B299" s="228" t="str">
        <f ca="1">IF(Distributivo_trabajo[[#This Row],[Nro.]]="","",VLOOKUP(Distributivo_trabajo[[#This Row],[Nro.]],'Nómina de personal'!$A:$C,3,0))</f>
        <v xml:space="preserve">MARCIA ELVIRA BORJA PADILLA </v>
      </c>
      <c r="C299" s="228" t="str">
        <f ca="1">IF(Distributivo_trabajo[[#This Row],[Nro.]]="","",VLOOKUP(Distributivo_trabajo[[#This Row],[Nro.]],'Nómina de personal'!$A:$K,11,0))</f>
        <v>Contrato</v>
      </c>
      <c r="D299" s="228" t="str">
        <f ca="1">IF(Distributivo_trabajo[[#This Row],[Nro.]]="","",VLOOKUP(Distributivo_trabajo[[#This Row],[Nro.]],'Nómina de personal'!$A:$L,12,0))</f>
        <v>Docente</v>
      </c>
      <c r="E299" s="228" t="str">
        <f ca="1">IF(Distributivo_trabajo[[#This Row],[Nro.]]="","",VLOOKUP(Distributivo_trabajo[[#This Row],[Nro.]],'Nómina de personal'!$A:$G,7,0))</f>
        <v>CONTRATO OCACIONAL 2022 DOCENTE INGLÉS</v>
      </c>
      <c r="F299" s="229" t="s">
        <v>455</v>
      </c>
      <c r="G299" s="229" t="s">
        <v>196</v>
      </c>
      <c r="H299" s="229"/>
      <c r="I299" s="230" t="s">
        <v>170</v>
      </c>
      <c r="J299" s="242"/>
      <c r="K299" s="242"/>
      <c r="L299" s="243"/>
      <c r="M299" s="243"/>
      <c r="N299" s="243"/>
      <c r="O299" s="243"/>
      <c r="P299" s="231"/>
      <c r="Q299" s="231"/>
      <c r="R299" s="231"/>
      <c r="S299" s="231"/>
      <c r="T299" s="231"/>
      <c r="U299" s="231"/>
      <c r="V299" s="231"/>
      <c r="W299" s="231"/>
      <c r="X299" s="231"/>
      <c r="Y299" s="231"/>
      <c r="Z299" s="231"/>
      <c r="AA299" s="231"/>
      <c r="AB299" s="231"/>
      <c r="AC299" s="231"/>
      <c r="AD299" s="231"/>
      <c r="AE299" s="231"/>
      <c r="AF299" s="231"/>
      <c r="AG299" s="231"/>
      <c r="AH299" s="231"/>
      <c r="AI299" s="231"/>
      <c r="AJ299" s="243"/>
      <c r="AK299" s="243"/>
      <c r="AL299" s="243"/>
      <c r="AM299" s="243"/>
      <c r="AN299" s="243"/>
      <c r="AO299" s="243"/>
      <c r="AP299" s="243"/>
      <c r="AQ299" s="243"/>
      <c r="AR299" s="243"/>
      <c r="AS299" s="243"/>
      <c r="AT299" s="244">
        <v>3</v>
      </c>
      <c r="AU299" s="244"/>
      <c r="AV299" s="244"/>
      <c r="AW299" s="244"/>
      <c r="AX299" s="245"/>
      <c r="AY299" s="244"/>
      <c r="AZ299" s="244"/>
      <c r="BA299" s="244"/>
      <c r="BB299" s="244"/>
      <c r="BC299" s="244"/>
      <c r="BD299" s="244"/>
      <c r="BE299" s="244"/>
      <c r="BF299" s="244"/>
      <c r="BG299" s="244"/>
      <c r="BH299" s="244"/>
      <c r="BI299" s="246">
        <f>+SUM(Distributivo_trabajo[[#This Row],[Grupo 3 años A]:[Tercero de BT IEME A]])</f>
        <v>3</v>
      </c>
      <c r="BJ299" s="247"/>
      <c r="BK299" s="247"/>
      <c r="BL299" s="247"/>
      <c r="BM299" s="247"/>
      <c r="BN299" s="247"/>
      <c r="BO299" s="247"/>
      <c r="BP299" s="247"/>
      <c r="BQ299" s="247"/>
      <c r="BR299" s="247"/>
      <c r="BS299" s="247"/>
      <c r="BT299" s="247"/>
      <c r="BU299" s="247"/>
      <c r="BV299" s="248"/>
      <c r="BW299" s="248"/>
      <c r="BX299" s="248"/>
      <c r="BY299" s="248"/>
      <c r="BZ299" s="249">
        <f>+SUM(Distributivo_trabajo[[#This Row],[Grupo 3 años A2]:[BTP]])</f>
        <v>0</v>
      </c>
      <c r="CA299" s="244"/>
      <c r="CB299" s="244"/>
      <c r="CC299" s="244"/>
      <c r="CD299" s="244"/>
      <c r="CE299" s="244"/>
      <c r="CF299" s="244"/>
      <c r="CG299" s="246">
        <f>+SUM(Distributivo_trabajo[[#This Row],[8vo A]:[Tercero de BGU A3]])</f>
        <v>0</v>
      </c>
      <c r="CH299" s="244"/>
      <c r="CI299" s="244"/>
      <c r="CJ299" s="244"/>
      <c r="CK29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299" s="246"/>
      <c r="CM299" s="246">
        <f>+SUM(Distributivo_trabajo[[#This Row],[Directivo]:[Total Periodos acompañamiento]])</f>
        <v>3</v>
      </c>
      <c r="CN299" s="250"/>
    </row>
    <row r="300" spans="1:92" x14ac:dyDescent="0.3">
      <c r="A300" s="227">
        <v>35</v>
      </c>
      <c r="B300" s="228" t="str">
        <f ca="1">IF(Distributivo_trabajo[[#This Row],[Nro.]]="","",VLOOKUP(Distributivo_trabajo[[#This Row],[Nro.]],'Nómina de personal'!$A:$C,3,0))</f>
        <v xml:space="preserve">MARCIA ELVIRA BORJA PADILLA </v>
      </c>
      <c r="C300" s="228" t="str">
        <f ca="1">IF(Distributivo_trabajo[[#This Row],[Nro.]]="","",VLOOKUP(Distributivo_trabajo[[#This Row],[Nro.]],'Nómina de personal'!$A:$K,11,0))</f>
        <v>Contrato</v>
      </c>
      <c r="D300" s="228" t="str">
        <f ca="1">IF(Distributivo_trabajo[[#This Row],[Nro.]]="","",VLOOKUP(Distributivo_trabajo[[#This Row],[Nro.]],'Nómina de personal'!$A:$L,12,0))</f>
        <v>Docente</v>
      </c>
      <c r="E300" s="228" t="str">
        <f ca="1">IF(Distributivo_trabajo[[#This Row],[Nro.]]="","",VLOOKUP(Distributivo_trabajo[[#This Row],[Nro.]],'Nómina de personal'!$A:$G,7,0))</f>
        <v>CONTRATO OCACIONAL 2022 DOCENTE INGLÉS</v>
      </c>
      <c r="F300" s="229" t="s">
        <v>455</v>
      </c>
      <c r="G300" s="229" t="s">
        <v>196</v>
      </c>
      <c r="H300" s="229"/>
      <c r="I300" s="230" t="s">
        <v>846</v>
      </c>
      <c r="J300" s="230"/>
      <c r="K300" s="230"/>
      <c r="L300" s="231"/>
      <c r="M300" s="231"/>
      <c r="N300" s="231"/>
      <c r="O300" s="231"/>
      <c r="P300" s="231"/>
      <c r="Q300" s="231"/>
      <c r="R300" s="231"/>
      <c r="S300" s="231"/>
      <c r="T300" s="231"/>
      <c r="U300" s="231"/>
      <c r="V300" s="231"/>
      <c r="W300" s="231"/>
      <c r="X300" s="231"/>
      <c r="Y300" s="231"/>
      <c r="Z300" s="231"/>
      <c r="AA300" s="231"/>
      <c r="AB300" s="231"/>
      <c r="AC300" s="231"/>
      <c r="AD300" s="231"/>
      <c r="AE300" s="231"/>
      <c r="AF300" s="231"/>
      <c r="AG300" s="231"/>
      <c r="AH300" s="231"/>
      <c r="AI300" s="231"/>
      <c r="AJ300" s="231"/>
      <c r="AK300" s="231"/>
      <c r="AL300" s="231"/>
      <c r="AM300" s="231"/>
      <c r="AN300" s="231">
        <v>1</v>
      </c>
      <c r="AO300" s="231"/>
      <c r="AP300" s="231"/>
      <c r="AQ300" s="231"/>
      <c r="AR300" s="231"/>
      <c r="AS300" s="231"/>
      <c r="AT300" s="232"/>
      <c r="AU300" s="232"/>
      <c r="AV300" s="232"/>
      <c r="AW300" s="232"/>
      <c r="AX300" s="233"/>
      <c r="AY300" s="232"/>
      <c r="AZ300" s="232"/>
      <c r="BA300" s="232"/>
      <c r="BB300" s="232"/>
      <c r="BC300" s="232"/>
      <c r="BD300" s="232"/>
      <c r="BE300" s="232"/>
      <c r="BF300" s="232"/>
      <c r="BG300" s="232"/>
      <c r="BH300" s="232"/>
      <c r="BI300" s="234">
        <f>+SUM(Distributivo_trabajo[[#This Row],[Grupo 3 años A]:[Tercero de BT IEME A]])</f>
        <v>1</v>
      </c>
      <c r="BJ300" s="235"/>
      <c r="BK300" s="235"/>
      <c r="BL300" s="235"/>
      <c r="BM300" s="235"/>
      <c r="BN300" s="235"/>
      <c r="BO300" s="235"/>
      <c r="BP300" s="235"/>
      <c r="BQ300" s="235"/>
      <c r="BR300" s="235"/>
      <c r="BS300" s="235"/>
      <c r="BT300" s="235"/>
      <c r="BU300" s="235"/>
      <c r="BV300" s="236"/>
      <c r="BW300" s="236"/>
      <c r="BX300" s="236"/>
      <c r="BY300" s="236"/>
      <c r="BZ300" s="237">
        <f>+SUM(Distributivo_trabajo[[#This Row],[Grupo 3 años A2]:[BTP]])</f>
        <v>0</v>
      </c>
      <c r="CA300" s="232"/>
      <c r="CB300" s="232"/>
      <c r="CC300" s="232"/>
      <c r="CD300" s="232"/>
      <c r="CE300" s="232"/>
      <c r="CF300" s="232"/>
      <c r="CG300" s="234">
        <f>+SUM(Distributivo_trabajo[[#This Row],[8vo A]:[Tercero de BGU A3]])</f>
        <v>0</v>
      </c>
      <c r="CH300" s="232"/>
      <c r="CI300" s="232"/>
      <c r="CJ300" s="232"/>
      <c r="CK30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00" s="234"/>
      <c r="CM300" s="234">
        <f>+SUM(Distributivo_trabajo[[#This Row],[Directivo]:[Total Periodos acompañamiento]])</f>
        <v>1</v>
      </c>
      <c r="CN300" s="238"/>
    </row>
    <row r="301" spans="1:92" x14ac:dyDescent="0.3">
      <c r="A301" s="227">
        <v>35</v>
      </c>
      <c r="B301" s="228" t="str">
        <f ca="1">IF(Distributivo_trabajo[[#This Row],[Nro.]]="","",VLOOKUP(Distributivo_trabajo[[#This Row],[Nro.]],'Nómina de personal'!$A:$C,3,0))</f>
        <v xml:space="preserve">MARCIA ELVIRA BORJA PADILLA </v>
      </c>
      <c r="C301" s="228" t="str">
        <f ca="1">IF(Distributivo_trabajo[[#This Row],[Nro.]]="","",VLOOKUP(Distributivo_trabajo[[#This Row],[Nro.]],'Nómina de personal'!$A:$K,11,0))</f>
        <v>Contrato</v>
      </c>
      <c r="D301" s="228" t="str">
        <f ca="1">IF(Distributivo_trabajo[[#This Row],[Nro.]]="","",VLOOKUP(Distributivo_trabajo[[#This Row],[Nro.]],'Nómina de personal'!$A:$L,12,0))</f>
        <v>Docente</v>
      </c>
      <c r="E301" s="228" t="str">
        <f ca="1">IF(Distributivo_trabajo[[#This Row],[Nro.]]="","",VLOOKUP(Distributivo_trabajo[[#This Row],[Nro.]],'Nómina de personal'!$A:$G,7,0))</f>
        <v>CONTRATO OCACIONAL 2022 DOCENTE INGLÉS</v>
      </c>
      <c r="F301" s="229" t="s">
        <v>455</v>
      </c>
      <c r="G301" s="229" t="s">
        <v>196</v>
      </c>
      <c r="H301" s="229"/>
      <c r="I301" s="230" t="s">
        <v>844</v>
      </c>
      <c r="J301" s="230"/>
      <c r="K301" s="230"/>
      <c r="L301" s="231"/>
      <c r="M301" s="231"/>
      <c r="N301" s="231"/>
      <c r="O301" s="231"/>
      <c r="P301" s="231"/>
      <c r="Q301" s="231"/>
      <c r="R301" s="231"/>
      <c r="S301" s="231"/>
      <c r="T301" s="231"/>
      <c r="U301" s="231"/>
      <c r="V301" s="231"/>
      <c r="W301" s="231"/>
      <c r="X301" s="231"/>
      <c r="Y301" s="231"/>
      <c r="Z301" s="231"/>
      <c r="AA301" s="231"/>
      <c r="AB301" s="231"/>
      <c r="AC301" s="231"/>
      <c r="AD301" s="231"/>
      <c r="AE301" s="231"/>
      <c r="AF301" s="231"/>
      <c r="AG301" s="231"/>
      <c r="AH301" s="231"/>
      <c r="AI301" s="231"/>
      <c r="AJ301" s="231"/>
      <c r="AK301" s="231"/>
      <c r="AL301" s="231"/>
      <c r="AM301" s="231"/>
      <c r="AN301" s="231">
        <v>1</v>
      </c>
      <c r="AO301" s="231"/>
      <c r="AP301" s="231"/>
      <c r="AQ301" s="231"/>
      <c r="AR301" s="231"/>
      <c r="AS301" s="231"/>
      <c r="AT301" s="232"/>
      <c r="AU301" s="232"/>
      <c r="AV301" s="232"/>
      <c r="AW301" s="232"/>
      <c r="AX301" s="233"/>
      <c r="AY301" s="232"/>
      <c r="AZ301" s="232"/>
      <c r="BA301" s="232"/>
      <c r="BB301" s="232"/>
      <c r="BC301" s="232"/>
      <c r="BD301" s="232"/>
      <c r="BE301" s="232"/>
      <c r="BF301" s="232"/>
      <c r="BG301" s="232"/>
      <c r="BH301" s="232"/>
      <c r="BI301" s="234">
        <f>+SUM(Distributivo_trabajo[[#This Row],[Grupo 3 años A]:[Tercero de BT IEME A]])</f>
        <v>1</v>
      </c>
      <c r="BJ301" s="235"/>
      <c r="BK301" s="235"/>
      <c r="BL301" s="235"/>
      <c r="BM301" s="235"/>
      <c r="BN301" s="235"/>
      <c r="BO301" s="235"/>
      <c r="BP301" s="235"/>
      <c r="BQ301" s="235"/>
      <c r="BR301" s="235"/>
      <c r="BS301" s="235"/>
      <c r="BT301" s="235"/>
      <c r="BU301" s="235"/>
      <c r="BV301" s="236"/>
      <c r="BW301" s="236"/>
      <c r="BX301" s="236"/>
      <c r="BY301" s="236"/>
      <c r="BZ301" s="237">
        <f>+SUM(Distributivo_trabajo[[#This Row],[Grupo 3 años A2]:[BTP]])</f>
        <v>0</v>
      </c>
      <c r="CA301" s="232"/>
      <c r="CB301" s="232"/>
      <c r="CC301" s="232"/>
      <c r="CD301" s="232"/>
      <c r="CE301" s="232"/>
      <c r="CF301" s="232"/>
      <c r="CG301" s="234">
        <f>+SUM(Distributivo_trabajo[[#This Row],[8vo A]:[Tercero de BGU A3]])</f>
        <v>0</v>
      </c>
      <c r="CH301" s="232"/>
      <c r="CI301" s="232"/>
      <c r="CJ301" s="232"/>
      <c r="CK30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01" s="234"/>
      <c r="CM301" s="234">
        <f>+SUM(Distributivo_trabajo[[#This Row],[Directivo]:[Total Periodos acompañamiento]])</f>
        <v>1</v>
      </c>
      <c r="CN301" s="238"/>
    </row>
    <row r="302" spans="1:92" x14ac:dyDescent="0.3">
      <c r="A302" s="227">
        <v>35</v>
      </c>
      <c r="B302" s="228" t="str">
        <f ca="1">IF(Distributivo_trabajo[[#This Row],[Nro.]]="","",VLOOKUP(Distributivo_trabajo[[#This Row],[Nro.]],'Nómina de personal'!$A:$C,3,0))</f>
        <v xml:space="preserve">MARCIA ELVIRA BORJA PADILLA </v>
      </c>
      <c r="C302" s="228" t="str">
        <f ca="1">IF(Distributivo_trabajo[[#This Row],[Nro.]]="","",VLOOKUP(Distributivo_trabajo[[#This Row],[Nro.]],'Nómina de personal'!$A:$K,11,0))</f>
        <v>Contrato</v>
      </c>
      <c r="D302" s="228" t="str">
        <f ca="1">IF(Distributivo_trabajo[[#This Row],[Nro.]]="","",VLOOKUP(Distributivo_trabajo[[#This Row],[Nro.]],'Nómina de personal'!$A:$L,12,0))</f>
        <v>Docente</v>
      </c>
      <c r="E302" s="228" t="str">
        <f ca="1">IF(Distributivo_trabajo[[#This Row],[Nro.]]="","",VLOOKUP(Distributivo_trabajo[[#This Row],[Nro.]],'Nómina de personal'!$A:$G,7,0))</f>
        <v>CONTRATO OCACIONAL 2022 DOCENTE INGLÉS</v>
      </c>
      <c r="F302" s="229" t="s">
        <v>455</v>
      </c>
      <c r="G302" s="229" t="s">
        <v>196</v>
      </c>
      <c r="H302" s="229"/>
      <c r="I302" s="230" t="s">
        <v>845</v>
      </c>
      <c r="J302" s="230"/>
      <c r="K302" s="230"/>
      <c r="L302" s="231"/>
      <c r="M302" s="231"/>
      <c r="N302" s="231"/>
      <c r="O302" s="231"/>
      <c r="P302" s="231"/>
      <c r="Q302" s="231"/>
      <c r="R302" s="231"/>
      <c r="S302" s="231"/>
      <c r="T302" s="231"/>
      <c r="U302" s="231"/>
      <c r="V302" s="231"/>
      <c r="W302" s="231"/>
      <c r="X302" s="231"/>
      <c r="Y302" s="231"/>
      <c r="Z302" s="231"/>
      <c r="AA302" s="231"/>
      <c r="AB302" s="231"/>
      <c r="AC302" s="231"/>
      <c r="AD302" s="231"/>
      <c r="AE302" s="231"/>
      <c r="AF302" s="231"/>
      <c r="AG302" s="231"/>
      <c r="AH302" s="231"/>
      <c r="AI302" s="231"/>
      <c r="AJ302" s="231"/>
      <c r="AK302" s="231"/>
      <c r="AL302" s="231"/>
      <c r="AM302" s="231"/>
      <c r="AN302" s="231"/>
      <c r="AO302" s="231"/>
      <c r="AP302" s="231"/>
      <c r="AQ302" s="231">
        <v>1</v>
      </c>
      <c r="AR302" s="231"/>
      <c r="AS302" s="231"/>
      <c r="AT302" s="232"/>
      <c r="AU302" s="232"/>
      <c r="AV302" s="232"/>
      <c r="AW302" s="232"/>
      <c r="AX302" s="233"/>
      <c r="AY302" s="232"/>
      <c r="AZ302" s="232"/>
      <c r="BA302" s="232"/>
      <c r="BB302" s="232"/>
      <c r="BC302" s="232"/>
      <c r="BD302" s="232"/>
      <c r="BE302" s="232"/>
      <c r="BF302" s="232"/>
      <c r="BG302" s="232"/>
      <c r="BH302" s="232"/>
      <c r="BI302" s="234">
        <f>+SUM(Distributivo_trabajo[[#This Row],[Grupo 3 años A]:[Tercero de BT IEME A]])</f>
        <v>1</v>
      </c>
      <c r="BJ302" s="235"/>
      <c r="BK302" s="235"/>
      <c r="BL302" s="235"/>
      <c r="BM302" s="235"/>
      <c r="BN302" s="235"/>
      <c r="BO302" s="235"/>
      <c r="BP302" s="235"/>
      <c r="BQ302" s="235"/>
      <c r="BR302" s="235"/>
      <c r="BS302" s="235"/>
      <c r="BT302" s="235"/>
      <c r="BU302" s="235"/>
      <c r="BV302" s="236"/>
      <c r="BW302" s="236"/>
      <c r="BX302" s="236"/>
      <c r="BY302" s="236"/>
      <c r="BZ302" s="237">
        <f>+SUM(Distributivo_trabajo[[#This Row],[Grupo 3 años A2]:[BTP]])</f>
        <v>0</v>
      </c>
      <c r="CA302" s="232"/>
      <c r="CB302" s="232"/>
      <c r="CC302" s="232"/>
      <c r="CD302" s="232"/>
      <c r="CE302" s="232"/>
      <c r="CF302" s="232"/>
      <c r="CG302" s="234">
        <f>+SUM(Distributivo_trabajo[[#This Row],[8vo A]:[Tercero de BGU A3]])</f>
        <v>0</v>
      </c>
      <c r="CH302" s="232"/>
      <c r="CI302" s="232"/>
      <c r="CJ302" s="232"/>
      <c r="CK30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02" s="234"/>
      <c r="CM302" s="234">
        <f>+SUM(Distributivo_trabajo[[#This Row],[Directivo]:[Total Periodos acompañamiento]])</f>
        <v>1</v>
      </c>
      <c r="CN302" s="238"/>
    </row>
    <row r="303" spans="1:92" x14ac:dyDescent="0.3">
      <c r="A303" s="227">
        <v>35</v>
      </c>
      <c r="B303" s="228" t="str">
        <f ca="1">IF(Distributivo_trabajo[[#This Row],[Nro.]]="","",VLOOKUP(Distributivo_trabajo[[#This Row],[Nro.]],'Nómina de personal'!$A:$C,3,0))</f>
        <v xml:space="preserve">MARCIA ELVIRA BORJA PADILLA </v>
      </c>
      <c r="C303" s="228" t="str">
        <f ca="1">IF(Distributivo_trabajo[[#This Row],[Nro.]]="","",VLOOKUP(Distributivo_trabajo[[#This Row],[Nro.]],'Nómina de personal'!$A:$K,11,0))</f>
        <v>Contrato</v>
      </c>
      <c r="D303" s="228" t="str">
        <f ca="1">IF(Distributivo_trabajo[[#This Row],[Nro.]]="","",VLOOKUP(Distributivo_trabajo[[#This Row],[Nro.]],'Nómina de personal'!$A:$L,12,0))</f>
        <v>Docente</v>
      </c>
      <c r="E303" s="228" t="str">
        <f ca="1">IF(Distributivo_trabajo[[#This Row],[Nro.]]="","",VLOOKUP(Distributivo_trabajo[[#This Row],[Nro.]],'Nómina de personal'!$A:$G,7,0))</f>
        <v>CONTRATO OCACIONAL 2022 DOCENTE INGLÉS</v>
      </c>
      <c r="F303" s="229" t="s">
        <v>455</v>
      </c>
      <c r="G303" s="229" t="s">
        <v>196</v>
      </c>
      <c r="H303" s="229"/>
      <c r="I303" s="230" t="s">
        <v>845</v>
      </c>
      <c r="J303" s="242"/>
      <c r="K303" s="242"/>
      <c r="L303" s="243"/>
      <c r="M303" s="243"/>
      <c r="N303" s="243"/>
      <c r="O303" s="243"/>
      <c r="P303" s="231"/>
      <c r="Q303" s="231"/>
      <c r="R303" s="231"/>
      <c r="S303" s="231"/>
      <c r="T303" s="231"/>
      <c r="U303" s="231"/>
      <c r="V303" s="231"/>
      <c r="W303" s="231"/>
      <c r="X303" s="231"/>
      <c r="Y303" s="231"/>
      <c r="Z303" s="231"/>
      <c r="AA303" s="231"/>
      <c r="AB303" s="231"/>
      <c r="AC303" s="231"/>
      <c r="AD303" s="231"/>
      <c r="AE303" s="231"/>
      <c r="AF303" s="231"/>
      <c r="AG303" s="231"/>
      <c r="AH303" s="231"/>
      <c r="AI303" s="231"/>
      <c r="AJ303" s="243"/>
      <c r="AK303" s="243"/>
      <c r="AL303" s="243"/>
      <c r="AM303" s="243"/>
      <c r="AN303" s="243"/>
      <c r="AO303" s="243"/>
      <c r="AP303" s="243"/>
      <c r="AQ303" s="243"/>
      <c r="AR303" s="243">
        <v>1</v>
      </c>
      <c r="AS303" s="243"/>
      <c r="AT303" s="244"/>
      <c r="AU303" s="244"/>
      <c r="AV303" s="244"/>
      <c r="AW303" s="244"/>
      <c r="AX303" s="245"/>
      <c r="AY303" s="244"/>
      <c r="AZ303" s="244"/>
      <c r="BA303" s="244"/>
      <c r="BB303" s="244"/>
      <c r="BC303" s="244"/>
      <c r="BD303" s="244"/>
      <c r="BE303" s="244"/>
      <c r="BF303" s="244"/>
      <c r="BG303" s="244"/>
      <c r="BH303" s="244"/>
      <c r="BI303" s="246">
        <f>+SUM(Distributivo_trabajo[[#This Row],[Grupo 3 años A]:[Tercero de BT IEME A]])</f>
        <v>1</v>
      </c>
      <c r="BJ303" s="247"/>
      <c r="BK303" s="247"/>
      <c r="BL303" s="247"/>
      <c r="BM303" s="247"/>
      <c r="BN303" s="247"/>
      <c r="BO303" s="247"/>
      <c r="BP303" s="247"/>
      <c r="BQ303" s="247"/>
      <c r="BR303" s="247"/>
      <c r="BS303" s="247"/>
      <c r="BT303" s="247"/>
      <c r="BU303" s="247"/>
      <c r="BV303" s="248"/>
      <c r="BW303" s="248"/>
      <c r="BX303" s="248"/>
      <c r="BY303" s="248"/>
      <c r="BZ303" s="249">
        <f>+SUM(Distributivo_trabajo[[#This Row],[Grupo 3 años A2]:[BTP]])</f>
        <v>0</v>
      </c>
      <c r="CA303" s="244"/>
      <c r="CB303" s="244"/>
      <c r="CC303" s="244"/>
      <c r="CD303" s="244"/>
      <c r="CE303" s="244"/>
      <c r="CF303" s="244"/>
      <c r="CG303" s="246">
        <f>+SUM(Distributivo_trabajo[[#This Row],[8vo A]:[Tercero de BGU A3]])</f>
        <v>0</v>
      </c>
      <c r="CH303" s="244"/>
      <c r="CI303" s="244"/>
      <c r="CJ303" s="244"/>
      <c r="CK30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03" s="246"/>
      <c r="CM303" s="246">
        <f>+SUM(Distributivo_trabajo[[#This Row],[Directivo]:[Total Periodos acompañamiento]])</f>
        <v>1</v>
      </c>
      <c r="CN303" s="250"/>
    </row>
    <row r="304" spans="1:92" x14ac:dyDescent="0.3">
      <c r="A304" s="227">
        <v>35</v>
      </c>
      <c r="B304" s="228" t="str">
        <f ca="1">IF(Distributivo_trabajo[[#This Row],[Nro.]]="","",VLOOKUP(Distributivo_trabajo[[#This Row],[Nro.]],'Nómina de personal'!$A:$C,3,0))</f>
        <v xml:space="preserve">MARCIA ELVIRA BORJA PADILLA </v>
      </c>
      <c r="C304" s="228" t="str">
        <f ca="1">IF(Distributivo_trabajo[[#This Row],[Nro.]]="","",VLOOKUP(Distributivo_trabajo[[#This Row],[Nro.]],'Nómina de personal'!$A:$K,11,0))</f>
        <v>Contrato</v>
      </c>
      <c r="D304" s="228" t="str">
        <f ca="1">IF(Distributivo_trabajo[[#This Row],[Nro.]]="","",VLOOKUP(Distributivo_trabajo[[#This Row],[Nro.]],'Nómina de personal'!$A:$L,12,0))</f>
        <v>Docente</v>
      </c>
      <c r="E304" s="228" t="str">
        <f ca="1">IF(Distributivo_trabajo[[#This Row],[Nro.]]="","",VLOOKUP(Distributivo_trabajo[[#This Row],[Nro.]],'Nómina de personal'!$A:$G,7,0))</f>
        <v>CONTRATO OCACIONAL 2022 DOCENTE INGLÉS</v>
      </c>
      <c r="F304" s="229" t="s">
        <v>455</v>
      </c>
      <c r="G304" s="229" t="s">
        <v>196</v>
      </c>
      <c r="H304" s="229"/>
      <c r="I304" s="230" t="s">
        <v>845</v>
      </c>
      <c r="J304" s="242"/>
      <c r="K304" s="242"/>
      <c r="L304" s="243"/>
      <c r="M304" s="243"/>
      <c r="N304" s="243"/>
      <c r="O304" s="243"/>
      <c r="P304" s="231"/>
      <c r="Q304" s="231"/>
      <c r="R304" s="231"/>
      <c r="S304" s="231"/>
      <c r="T304" s="231"/>
      <c r="U304" s="231"/>
      <c r="V304" s="231"/>
      <c r="W304" s="231"/>
      <c r="X304" s="231"/>
      <c r="Y304" s="231"/>
      <c r="Z304" s="231"/>
      <c r="AA304" s="231"/>
      <c r="AB304" s="231"/>
      <c r="AC304" s="231"/>
      <c r="AD304" s="231"/>
      <c r="AE304" s="231"/>
      <c r="AF304" s="231"/>
      <c r="AG304" s="231"/>
      <c r="AH304" s="231"/>
      <c r="AI304" s="231"/>
      <c r="AJ304" s="243"/>
      <c r="AK304" s="243"/>
      <c r="AL304" s="243"/>
      <c r="AM304" s="243"/>
      <c r="AN304" s="243"/>
      <c r="AO304" s="243"/>
      <c r="AP304" s="243"/>
      <c r="AQ304" s="243"/>
      <c r="AR304" s="243"/>
      <c r="AS304" s="243">
        <v>1</v>
      </c>
      <c r="AT304" s="244"/>
      <c r="AU304" s="244"/>
      <c r="AV304" s="244"/>
      <c r="AW304" s="244"/>
      <c r="AX304" s="245"/>
      <c r="AY304" s="244"/>
      <c r="AZ304" s="244"/>
      <c r="BA304" s="244"/>
      <c r="BB304" s="244"/>
      <c r="BC304" s="244"/>
      <c r="BD304" s="244"/>
      <c r="BE304" s="244"/>
      <c r="BF304" s="244"/>
      <c r="BG304" s="244"/>
      <c r="BH304" s="244"/>
      <c r="BI304" s="246">
        <f>+SUM(Distributivo_trabajo[[#This Row],[Grupo 3 años A]:[Tercero de BT IEME A]])</f>
        <v>1</v>
      </c>
      <c r="BJ304" s="247"/>
      <c r="BK304" s="247"/>
      <c r="BL304" s="247"/>
      <c r="BM304" s="247"/>
      <c r="BN304" s="247"/>
      <c r="BO304" s="247"/>
      <c r="BP304" s="247"/>
      <c r="BQ304" s="247"/>
      <c r="BR304" s="247"/>
      <c r="BS304" s="247"/>
      <c r="BT304" s="247"/>
      <c r="BU304" s="247"/>
      <c r="BV304" s="248"/>
      <c r="BW304" s="248"/>
      <c r="BX304" s="248"/>
      <c r="BY304" s="248"/>
      <c r="BZ304" s="249">
        <f>+SUM(Distributivo_trabajo[[#This Row],[Grupo 3 años A2]:[BTP]])</f>
        <v>0</v>
      </c>
      <c r="CA304" s="244"/>
      <c r="CB304" s="244"/>
      <c r="CC304" s="244"/>
      <c r="CD304" s="244"/>
      <c r="CE304" s="244"/>
      <c r="CF304" s="244"/>
      <c r="CG304" s="246">
        <f>+SUM(Distributivo_trabajo[[#This Row],[8vo A]:[Tercero de BGU A3]])</f>
        <v>0</v>
      </c>
      <c r="CH304" s="244"/>
      <c r="CI304" s="244"/>
      <c r="CJ304" s="244"/>
      <c r="CK30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04" s="246"/>
      <c r="CM304" s="246">
        <f>+SUM(Distributivo_trabajo[[#This Row],[Directivo]:[Total Periodos acompañamiento]])</f>
        <v>1</v>
      </c>
      <c r="CN304" s="250"/>
    </row>
    <row r="305" spans="1:92" x14ac:dyDescent="0.3">
      <c r="A305" s="227">
        <v>8</v>
      </c>
      <c r="B305" s="228" t="str">
        <f ca="1">IF(Distributivo_trabajo[[#This Row],[Nro.]]="","",VLOOKUP(Distributivo_trabajo[[#This Row],[Nro.]],'Nómina de personal'!$A:$C,3,0))</f>
        <v xml:space="preserve">CRISTIAN RODRIGO PUCO CHICAIZA </v>
      </c>
      <c r="C305" s="228" t="str">
        <f ca="1">IF(Distributivo_trabajo[[#This Row],[Nro.]]="","",VLOOKUP(Distributivo_trabajo[[#This Row],[Nro.]],'Nómina de personal'!$A:$K,11,0))</f>
        <v>Nomb. Definitivo</v>
      </c>
      <c r="D305" s="228" t="str">
        <f ca="1">IF(Distributivo_trabajo[[#This Row],[Nro.]]="","",VLOOKUP(Distributivo_trabajo[[#This Row],[Nro.]],'Nómina de personal'!$A:$L,12,0))</f>
        <v>Docente</v>
      </c>
      <c r="E305" s="228" t="str">
        <f ca="1">IF(Distributivo_trabajo[[#This Row],[Nro.]]="","",VLOOKUP(Distributivo_trabajo[[#This Row],[Nro.]],'Nómina de personal'!$A:$G,7,0))</f>
        <v>GANADOR DE QSM 4 DOCENTE DE INGLÉS</v>
      </c>
      <c r="F305" s="229" t="s">
        <v>455</v>
      </c>
      <c r="G305" s="229" t="s">
        <v>196</v>
      </c>
      <c r="H305" s="229"/>
      <c r="I305" s="230" t="s">
        <v>170</v>
      </c>
      <c r="J305" s="230"/>
      <c r="K305" s="230"/>
      <c r="L305" s="231"/>
      <c r="M305" s="231"/>
      <c r="N305" s="231"/>
      <c r="O305" s="231"/>
      <c r="P305" s="231"/>
      <c r="Q305" s="231"/>
      <c r="R305" s="231"/>
      <c r="S305" s="231"/>
      <c r="T305" s="231"/>
      <c r="U305" s="231"/>
      <c r="V305" s="231"/>
      <c r="W305" s="231"/>
      <c r="X305" s="231"/>
      <c r="Y305" s="231"/>
      <c r="Z305" s="231"/>
      <c r="AA305" s="231"/>
      <c r="AB305" s="231"/>
      <c r="AC305" s="231"/>
      <c r="AD305" s="231"/>
      <c r="AE305" s="231"/>
      <c r="AF305" s="231"/>
      <c r="AG305" s="231"/>
      <c r="AH305" s="231"/>
      <c r="AI305" s="231"/>
      <c r="AJ305" s="231"/>
      <c r="AK305" s="231"/>
      <c r="AL305" s="231"/>
      <c r="AM305" s="231"/>
      <c r="AN305" s="231"/>
      <c r="AO305" s="231"/>
      <c r="AP305" s="231"/>
      <c r="AQ305" s="231"/>
      <c r="AR305" s="231"/>
      <c r="AS305" s="231"/>
      <c r="AT305" s="232"/>
      <c r="AU305" s="232">
        <v>3</v>
      </c>
      <c r="AV305" s="232"/>
      <c r="AW305" s="232"/>
      <c r="AX305" s="233"/>
      <c r="AY305" s="232"/>
      <c r="AZ305" s="232"/>
      <c r="BA305" s="232"/>
      <c r="BB305" s="232"/>
      <c r="BC305" s="232"/>
      <c r="BD305" s="232"/>
      <c r="BE305" s="232"/>
      <c r="BF305" s="232"/>
      <c r="BG305" s="232"/>
      <c r="BH305" s="232"/>
      <c r="BI305" s="234">
        <f>+SUM(Distributivo_trabajo[[#This Row],[Grupo 3 años A]:[Tercero de BT IEME A]])</f>
        <v>3</v>
      </c>
      <c r="BJ305" s="235"/>
      <c r="BK305" s="235"/>
      <c r="BL305" s="235"/>
      <c r="BM305" s="235"/>
      <c r="BN305" s="235"/>
      <c r="BO305" s="235"/>
      <c r="BP305" s="235"/>
      <c r="BQ305" s="235"/>
      <c r="BR305" s="235"/>
      <c r="BS305" s="235"/>
      <c r="BT305" s="235"/>
      <c r="BU305" s="235"/>
      <c r="BV305" s="236"/>
      <c r="BW305" s="236"/>
      <c r="BX305" s="236"/>
      <c r="BY305" s="236"/>
      <c r="BZ305" s="237">
        <f>+SUM(Distributivo_trabajo[[#This Row],[Grupo 3 años A2]:[BTP]])</f>
        <v>0</v>
      </c>
      <c r="CA305" s="232"/>
      <c r="CB305" s="232"/>
      <c r="CC305" s="232"/>
      <c r="CD305" s="232"/>
      <c r="CE305" s="232"/>
      <c r="CF305" s="232"/>
      <c r="CG305" s="234">
        <f>+SUM(Distributivo_trabajo[[#This Row],[8vo A]:[Tercero de BGU A3]])</f>
        <v>0</v>
      </c>
      <c r="CH305" s="232"/>
      <c r="CI305" s="232">
        <v>2</v>
      </c>
      <c r="CJ305" s="232"/>
      <c r="CK30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05" s="234">
        <v>2</v>
      </c>
      <c r="CM305" s="234">
        <f>+SUM(Distributivo_trabajo[[#This Row],[Directivo]:[Total Periodos acompañamiento]])</f>
        <v>7</v>
      </c>
      <c r="CN305" s="238"/>
    </row>
    <row r="306" spans="1:92" x14ac:dyDescent="0.3">
      <c r="A306" s="227">
        <v>8</v>
      </c>
      <c r="B306" s="228" t="str">
        <f ca="1">IF(Distributivo_trabajo[[#This Row],[Nro.]]="","",VLOOKUP(Distributivo_trabajo[[#This Row],[Nro.]],'Nómina de personal'!$A:$C,3,0))</f>
        <v xml:space="preserve">CRISTIAN RODRIGO PUCO CHICAIZA </v>
      </c>
      <c r="C306" s="228" t="str">
        <f ca="1">IF(Distributivo_trabajo[[#This Row],[Nro.]]="","",VLOOKUP(Distributivo_trabajo[[#This Row],[Nro.]],'Nómina de personal'!$A:$K,11,0))</f>
        <v>Nomb. Definitivo</v>
      </c>
      <c r="D306" s="228" t="str">
        <f ca="1">IF(Distributivo_trabajo[[#This Row],[Nro.]]="","",VLOOKUP(Distributivo_trabajo[[#This Row],[Nro.]],'Nómina de personal'!$A:$L,12,0))</f>
        <v>Docente</v>
      </c>
      <c r="E306" s="228" t="str">
        <f ca="1">IF(Distributivo_trabajo[[#This Row],[Nro.]]="","",VLOOKUP(Distributivo_trabajo[[#This Row],[Nro.]],'Nómina de personal'!$A:$G,7,0))</f>
        <v>GANADOR DE QSM 4 DOCENTE DE INGLÉS</v>
      </c>
      <c r="F306" s="229" t="s">
        <v>455</v>
      </c>
      <c r="G306" s="229" t="s">
        <v>196</v>
      </c>
      <c r="H306" s="229"/>
      <c r="I306" s="230" t="s">
        <v>170</v>
      </c>
      <c r="J306" s="242"/>
      <c r="K306" s="242"/>
      <c r="L306" s="243"/>
      <c r="M306" s="243"/>
      <c r="N306" s="243"/>
      <c r="O306" s="243"/>
      <c r="P306" s="231"/>
      <c r="Q306" s="231"/>
      <c r="R306" s="231"/>
      <c r="S306" s="231"/>
      <c r="T306" s="231"/>
      <c r="U306" s="231"/>
      <c r="V306" s="231"/>
      <c r="W306" s="231"/>
      <c r="X306" s="231"/>
      <c r="Y306" s="231"/>
      <c r="Z306" s="231"/>
      <c r="AA306" s="231"/>
      <c r="AB306" s="231"/>
      <c r="AC306" s="231"/>
      <c r="AD306" s="231"/>
      <c r="AE306" s="231"/>
      <c r="AF306" s="231"/>
      <c r="AG306" s="231"/>
      <c r="AH306" s="231"/>
      <c r="AI306" s="231"/>
      <c r="AJ306" s="243"/>
      <c r="AK306" s="243"/>
      <c r="AL306" s="243"/>
      <c r="AM306" s="243"/>
      <c r="AN306" s="243"/>
      <c r="AO306" s="243"/>
      <c r="AP306" s="243"/>
      <c r="AQ306" s="243"/>
      <c r="AR306" s="243"/>
      <c r="AS306" s="243"/>
      <c r="AT306" s="244"/>
      <c r="AU306" s="244"/>
      <c r="AV306" s="244">
        <v>3</v>
      </c>
      <c r="AW306" s="244"/>
      <c r="AX306" s="245"/>
      <c r="AY306" s="244"/>
      <c r="AZ306" s="244"/>
      <c r="BA306" s="244"/>
      <c r="BB306" s="244"/>
      <c r="BC306" s="244"/>
      <c r="BD306" s="244"/>
      <c r="BE306" s="244"/>
      <c r="BF306" s="244"/>
      <c r="BG306" s="244"/>
      <c r="BH306" s="244"/>
      <c r="BI306" s="246">
        <f>+SUM(Distributivo_trabajo[[#This Row],[Grupo 3 años A]:[Tercero de BT IEME A]])</f>
        <v>3</v>
      </c>
      <c r="BJ306" s="247"/>
      <c r="BK306" s="247"/>
      <c r="BL306" s="247"/>
      <c r="BM306" s="247"/>
      <c r="BN306" s="247"/>
      <c r="BO306" s="247"/>
      <c r="BP306" s="247"/>
      <c r="BQ306" s="247"/>
      <c r="BR306" s="247"/>
      <c r="BS306" s="247"/>
      <c r="BT306" s="247"/>
      <c r="BU306" s="247"/>
      <c r="BV306" s="248"/>
      <c r="BW306" s="248"/>
      <c r="BX306" s="248"/>
      <c r="BY306" s="248"/>
      <c r="BZ306" s="249">
        <f>+SUM(Distributivo_trabajo[[#This Row],[Grupo 3 años A2]:[BTP]])</f>
        <v>0</v>
      </c>
      <c r="CA306" s="244"/>
      <c r="CB306" s="244"/>
      <c r="CC306" s="244"/>
      <c r="CD306" s="244"/>
      <c r="CE306" s="244"/>
      <c r="CF306" s="244"/>
      <c r="CG306" s="246">
        <f>+SUM(Distributivo_trabajo[[#This Row],[8vo A]:[Tercero de BGU A3]])</f>
        <v>0</v>
      </c>
      <c r="CH306" s="244"/>
      <c r="CI306" s="244"/>
      <c r="CJ306" s="244"/>
      <c r="CK30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06" s="246"/>
      <c r="CM306" s="246">
        <f>+SUM(Distributivo_trabajo[[#This Row],[Directivo]:[Total Periodos acompañamiento]])</f>
        <v>3</v>
      </c>
      <c r="CN306" s="250"/>
    </row>
    <row r="307" spans="1:92" x14ac:dyDescent="0.3">
      <c r="A307" s="227">
        <v>8</v>
      </c>
      <c r="B307" s="228" t="str">
        <f ca="1">IF(Distributivo_trabajo[[#This Row],[Nro.]]="","",VLOOKUP(Distributivo_trabajo[[#This Row],[Nro.]],'Nómina de personal'!$A:$C,3,0))</f>
        <v xml:space="preserve">CRISTIAN RODRIGO PUCO CHICAIZA </v>
      </c>
      <c r="C307" s="228" t="str">
        <f ca="1">IF(Distributivo_trabajo[[#This Row],[Nro.]]="","",VLOOKUP(Distributivo_trabajo[[#This Row],[Nro.]],'Nómina de personal'!$A:$K,11,0))</f>
        <v>Nomb. Definitivo</v>
      </c>
      <c r="D307" s="228" t="str">
        <f ca="1">IF(Distributivo_trabajo[[#This Row],[Nro.]]="","",VLOOKUP(Distributivo_trabajo[[#This Row],[Nro.]],'Nómina de personal'!$A:$L,12,0))</f>
        <v>Docente</v>
      </c>
      <c r="E307" s="228" t="str">
        <f ca="1">IF(Distributivo_trabajo[[#This Row],[Nro.]]="","",VLOOKUP(Distributivo_trabajo[[#This Row],[Nro.]],'Nómina de personal'!$A:$G,7,0))</f>
        <v>GANADOR DE QSM 4 DOCENTE DE INGLÉS</v>
      </c>
      <c r="F307" s="229" t="s">
        <v>455</v>
      </c>
      <c r="G307" s="229" t="s">
        <v>196</v>
      </c>
      <c r="H307" s="229"/>
      <c r="I307" s="230" t="s">
        <v>170</v>
      </c>
      <c r="J307" s="242"/>
      <c r="K307" s="242"/>
      <c r="L307" s="243"/>
      <c r="M307" s="243"/>
      <c r="N307" s="243"/>
      <c r="O307" s="243"/>
      <c r="P307" s="231"/>
      <c r="Q307" s="231"/>
      <c r="R307" s="231"/>
      <c r="S307" s="231"/>
      <c r="T307" s="231"/>
      <c r="U307" s="231"/>
      <c r="V307" s="231"/>
      <c r="W307" s="231"/>
      <c r="X307" s="231"/>
      <c r="Y307" s="231"/>
      <c r="Z307" s="231"/>
      <c r="AA307" s="231"/>
      <c r="AB307" s="231"/>
      <c r="AC307" s="231"/>
      <c r="AD307" s="231"/>
      <c r="AE307" s="231"/>
      <c r="AF307" s="231"/>
      <c r="AG307" s="231"/>
      <c r="AH307" s="231"/>
      <c r="AI307" s="231"/>
      <c r="AJ307" s="243"/>
      <c r="AK307" s="243"/>
      <c r="AL307" s="243"/>
      <c r="AM307" s="243"/>
      <c r="AN307" s="243"/>
      <c r="AO307" s="243"/>
      <c r="AP307" s="243"/>
      <c r="AQ307" s="243"/>
      <c r="AR307" s="243"/>
      <c r="AS307" s="243"/>
      <c r="AT307" s="244"/>
      <c r="AU307" s="244"/>
      <c r="AV307" s="244"/>
      <c r="AW307" s="244">
        <v>3</v>
      </c>
      <c r="AX307" s="245"/>
      <c r="AY307" s="244"/>
      <c r="AZ307" s="244"/>
      <c r="BA307" s="244"/>
      <c r="BB307" s="244"/>
      <c r="BC307" s="244"/>
      <c r="BD307" s="244"/>
      <c r="BE307" s="244"/>
      <c r="BF307" s="244"/>
      <c r="BG307" s="244"/>
      <c r="BH307" s="244"/>
      <c r="BI307" s="246">
        <f>+SUM(Distributivo_trabajo[[#This Row],[Grupo 3 años A]:[Tercero de BT IEME A]])</f>
        <v>3</v>
      </c>
      <c r="BJ307" s="247"/>
      <c r="BK307" s="247"/>
      <c r="BL307" s="247"/>
      <c r="BM307" s="247"/>
      <c r="BN307" s="247"/>
      <c r="BO307" s="247"/>
      <c r="BP307" s="247"/>
      <c r="BQ307" s="247"/>
      <c r="BR307" s="247"/>
      <c r="BS307" s="247"/>
      <c r="BT307" s="247"/>
      <c r="BU307" s="247"/>
      <c r="BV307" s="248"/>
      <c r="BW307" s="248"/>
      <c r="BX307" s="248"/>
      <c r="BY307" s="248"/>
      <c r="BZ307" s="249">
        <f>+SUM(Distributivo_trabajo[[#This Row],[Grupo 3 años A2]:[BTP]])</f>
        <v>0</v>
      </c>
      <c r="CA307" s="244"/>
      <c r="CB307" s="244"/>
      <c r="CC307" s="244"/>
      <c r="CD307" s="244"/>
      <c r="CE307" s="244"/>
      <c r="CF307" s="244"/>
      <c r="CG307" s="246">
        <f>+SUM(Distributivo_trabajo[[#This Row],[8vo A]:[Tercero de BGU A3]])</f>
        <v>0</v>
      </c>
      <c r="CH307" s="244"/>
      <c r="CI307" s="244"/>
      <c r="CJ307" s="244"/>
      <c r="CK30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07" s="246"/>
      <c r="CM307" s="246">
        <f>+SUM(Distributivo_trabajo[[#This Row],[Directivo]:[Total Periodos acompañamiento]])</f>
        <v>3</v>
      </c>
      <c r="CN307" s="250"/>
    </row>
    <row r="308" spans="1:92" x14ac:dyDescent="0.3">
      <c r="A308" s="227">
        <v>8</v>
      </c>
      <c r="B308" s="228" t="str">
        <f ca="1">IF(Distributivo_trabajo[[#This Row],[Nro.]]="","",VLOOKUP(Distributivo_trabajo[[#This Row],[Nro.]],'Nómina de personal'!$A:$C,3,0))</f>
        <v xml:space="preserve">CRISTIAN RODRIGO PUCO CHICAIZA </v>
      </c>
      <c r="C308" s="228" t="str">
        <f ca="1">IF(Distributivo_trabajo[[#This Row],[Nro.]]="","",VLOOKUP(Distributivo_trabajo[[#This Row],[Nro.]],'Nómina de personal'!$A:$K,11,0))</f>
        <v>Nomb. Definitivo</v>
      </c>
      <c r="D308" s="228" t="str">
        <f ca="1">IF(Distributivo_trabajo[[#This Row],[Nro.]]="","",VLOOKUP(Distributivo_trabajo[[#This Row],[Nro.]],'Nómina de personal'!$A:$L,12,0))</f>
        <v>Docente</v>
      </c>
      <c r="E308" s="228" t="str">
        <f ca="1">IF(Distributivo_trabajo[[#This Row],[Nro.]]="","",VLOOKUP(Distributivo_trabajo[[#This Row],[Nro.]],'Nómina de personal'!$A:$G,7,0))</f>
        <v>GANADOR DE QSM 4 DOCENTE DE INGLÉS</v>
      </c>
      <c r="F308" s="229" t="s">
        <v>455</v>
      </c>
      <c r="G308" s="229" t="s">
        <v>196</v>
      </c>
      <c r="H308" s="229"/>
      <c r="I308" s="230" t="s">
        <v>170</v>
      </c>
      <c r="J308" s="242"/>
      <c r="K308" s="242"/>
      <c r="L308" s="243"/>
      <c r="M308" s="243"/>
      <c r="N308" s="243"/>
      <c r="O308" s="243"/>
      <c r="P308" s="231"/>
      <c r="Q308" s="231"/>
      <c r="R308" s="231"/>
      <c r="S308" s="231"/>
      <c r="T308" s="231"/>
      <c r="U308" s="231"/>
      <c r="V308" s="231"/>
      <c r="W308" s="231"/>
      <c r="X308" s="231"/>
      <c r="Y308" s="231"/>
      <c r="Z308" s="231"/>
      <c r="AA308" s="231"/>
      <c r="AB308" s="231"/>
      <c r="AC308" s="231"/>
      <c r="AD308" s="231"/>
      <c r="AE308" s="231"/>
      <c r="AF308" s="231"/>
      <c r="AG308" s="231"/>
      <c r="AH308" s="231"/>
      <c r="AI308" s="231"/>
      <c r="AJ308" s="243"/>
      <c r="AK308" s="243"/>
      <c r="AL308" s="243"/>
      <c r="AM308" s="243"/>
      <c r="AN308" s="243"/>
      <c r="AO308" s="243"/>
      <c r="AP308" s="243"/>
      <c r="AQ308" s="243"/>
      <c r="AR308" s="243"/>
      <c r="AS308" s="243"/>
      <c r="AT308" s="244"/>
      <c r="AU308" s="244"/>
      <c r="AV308" s="244"/>
      <c r="AW308" s="244"/>
      <c r="AX308" s="245">
        <v>3</v>
      </c>
      <c r="AY308" s="244"/>
      <c r="AZ308" s="244"/>
      <c r="BA308" s="244"/>
      <c r="BB308" s="244"/>
      <c r="BC308" s="244"/>
      <c r="BD308" s="244"/>
      <c r="BE308" s="244"/>
      <c r="BF308" s="244"/>
      <c r="BG308" s="244"/>
      <c r="BH308" s="244"/>
      <c r="BI308" s="246">
        <f>+SUM(Distributivo_trabajo[[#This Row],[Grupo 3 años A]:[Tercero de BT IEME A]])</f>
        <v>3</v>
      </c>
      <c r="BJ308" s="247"/>
      <c r="BK308" s="247"/>
      <c r="BL308" s="247"/>
      <c r="BM308" s="247"/>
      <c r="BN308" s="247"/>
      <c r="BO308" s="247"/>
      <c r="BP308" s="247"/>
      <c r="BQ308" s="247"/>
      <c r="BR308" s="247"/>
      <c r="BS308" s="247"/>
      <c r="BT308" s="247"/>
      <c r="BU308" s="247"/>
      <c r="BV308" s="248"/>
      <c r="BW308" s="248"/>
      <c r="BX308" s="248"/>
      <c r="BY308" s="248"/>
      <c r="BZ308" s="249">
        <f>+SUM(Distributivo_trabajo[[#This Row],[Grupo 3 años A2]:[BTP]])</f>
        <v>0</v>
      </c>
      <c r="CA308" s="244"/>
      <c r="CB308" s="244"/>
      <c r="CC308" s="244"/>
      <c r="CD308" s="244"/>
      <c r="CE308" s="244"/>
      <c r="CF308" s="244"/>
      <c r="CG308" s="246">
        <f>+SUM(Distributivo_trabajo[[#This Row],[8vo A]:[Tercero de BGU A3]])</f>
        <v>0</v>
      </c>
      <c r="CH308" s="244"/>
      <c r="CI308" s="244"/>
      <c r="CJ308" s="244"/>
      <c r="CK30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08" s="246"/>
      <c r="CM308" s="246">
        <f>+SUM(Distributivo_trabajo[[#This Row],[Directivo]:[Total Periodos acompañamiento]])</f>
        <v>3</v>
      </c>
      <c r="CN308" s="250"/>
    </row>
    <row r="309" spans="1:92" x14ac:dyDescent="0.3">
      <c r="A309" s="227">
        <v>8</v>
      </c>
      <c r="B309" s="228" t="str">
        <f ca="1">IF(Distributivo_trabajo[[#This Row],[Nro.]]="","",VLOOKUP(Distributivo_trabajo[[#This Row],[Nro.]],'Nómina de personal'!$A:$C,3,0))</f>
        <v xml:space="preserve">CRISTIAN RODRIGO PUCO CHICAIZA </v>
      </c>
      <c r="C309" s="228" t="str">
        <f ca="1">IF(Distributivo_trabajo[[#This Row],[Nro.]]="","",VLOOKUP(Distributivo_trabajo[[#This Row],[Nro.]],'Nómina de personal'!$A:$K,11,0))</f>
        <v>Nomb. Definitivo</v>
      </c>
      <c r="D309" s="228" t="str">
        <f ca="1">IF(Distributivo_trabajo[[#This Row],[Nro.]]="","",VLOOKUP(Distributivo_trabajo[[#This Row],[Nro.]],'Nómina de personal'!$A:$L,12,0))</f>
        <v>Docente</v>
      </c>
      <c r="E309" s="228" t="str">
        <f ca="1">IF(Distributivo_trabajo[[#This Row],[Nro.]]="","",VLOOKUP(Distributivo_trabajo[[#This Row],[Nro.]],'Nómina de personal'!$A:$G,7,0))</f>
        <v>GANADOR DE QSM 4 DOCENTE DE INGLÉS</v>
      </c>
      <c r="F309" s="229" t="s">
        <v>455</v>
      </c>
      <c r="G309" s="229" t="s">
        <v>198</v>
      </c>
      <c r="H309" s="229"/>
      <c r="I309" s="230" t="s">
        <v>170</v>
      </c>
      <c r="J309" s="230"/>
      <c r="K309" s="230"/>
      <c r="L309" s="231"/>
      <c r="M309" s="231"/>
      <c r="N309" s="231"/>
      <c r="O309" s="231"/>
      <c r="P309" s="231"/>
      <c r="Q309" s="231"/>
      <c r="R309" s="231"/>
      <c r="S309" s="231"/>
      <c r="T309" s="231"/>
      <c r="U309" s="231"/>
      <c r="V309" s="231"/>
      <c r="W309" s="231"/>
      <c r="X309" s="231"/>
      <c r="Y309" s="231"/>
      <c r="Z309" s="231"/>
      <c r="AA309" s="231"/>
      <c r="AB309" s="231"/>
      <c r="AC309" s="231"/>
      <c r="AD309" s="231"/>
      <c r="AE309" s="231"/>
      <c r="AF309" s="231"/>
      <c r="AG309" s="231"/>
      <c r="AH309" s="231"/>
      <c r="AI309" s="231"/>
      <c r="AJ309" s="231"/>
      <c r="AK309" s="231"/>
      <c r="AL309" s="231"/>
      <c r="AM309" s="231"/>
      <c r="AN309" s="231"/>
      <c r="AO309" s="231"/>
      <c r="AP309" s="231"/>
      <c r="AQ309" s="231"/>
      <c r="AR309" s="231"/>
      <c r="AS309" s="231"/>
      <c r="AT309" s="232"/>
      <c r="AU309" s="232"/>
      <c r="AV309" s="232"/>
      <c r="AW309" s="232"/>
      <c r="AX309" s="233"/>
      <c r="AY309" s="232">
        <v>3</v>
      </c>
      <c r="AZ309" s="232"/>
      <c r="BA309" s="232"/>
      <c r="BB309" s="232"/>
      <c r="BC309" s="232"/>
      <c r="BD309" s="232"/>
      <c r="BE309" s="232"/>
      <c r="BF309" s="232"/>
      <c r="BG309" s="232"/>
      <c r="BH309" s="232"/>
      <c r="BI309" s="234">
        <f>+SUM(Distributivo_trabajo[[#This Row],[Grupo 3 años A]:[Tercero de BT IEME A]])</f>
        <v>3</v>
      </c>
      <c r="BJ309" s="235"/>
      <c r="BK309" s="235"/>
      <c r="BL309" s="235"/>
      <c r="BM309" s="235"/>
      <c r="BN309" s="235"/>
      <c r="BO309" s="235"/>
      <c r="BP309" s="235"/>
      <c r="BQ309" s="235"/>
      <c r="BR309" s="235"/>
      <c r="BS309" s="235"/>
      <c r="BT309" s="235"/>
      <c r="BU309" s="235"/>
      <c r="BV309" s="236"/>
      <c r="BW309" s="236"/>
      <c r="BX309" s="236"/>
      <c r="BY309" s="236"/>
      <c r="BZ309" s="237">
        <f>+SUM(Distributivo_trabajo[[#This Row],[Grupo 3 años A2]:[BTP]])</f>
        <v>0</v>
      </c>
      <c r="CA309" s="232"/>
      <c r="CB309" s="232"/>
      <c r="CC309" s="232"/>
      <c r="CD309" s="232"/>
      <c r="CE309" s="232"/>
      <c r="CF309" s="232"/>
      <c r="CG309" s="234">
        <f>+SUM(Distributivo_trabajo[[#This Row],[8vo A]:[Tercero de BGU A3]])</f>
        <v>0</v>
      </c>
      <c r="CH309" s="232"/>
      <c r="CI309" s="232"/>
      <c r="CJ309" s="232"/>
      <c r="CK30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09" s="234"/>
      <c r="CM309" s="234">
        <f>+SUM(Distributivo_trabajo[[#This Row],[Directivo]:[Total Periodos acompañamiento]])</f>
        <v>3</v>
      </c>
      <c r="CN309" s="238"/>
    </row>
    <row r="310" spans="1:92" x14ac:dyDescent="0.3">
      <c r="A310" s="227">
        <v>8</v>
      </c>
      <c r="B310" s="228" t="str">
        <f ca="1">IF(Distributivo_trabajo[[#This Row],[Nro.]]="","",VLOOKUP(Distributivo_trabajo[[#This Row],[Nro.]],'Nómina de personal'!$A:$C,3,0))</f>
        <v xml:space="preserve">CRISTIAN RODRIGO PUCO CHICAIZA </v>
      </c>
      <c r="C310" s="228" t="str">
        <f ca="1">IF(Distributivo_trabajo[[#This Row],[Nro.]]="","",VLOOKUP(Distributivo_trabajo[[#This Row],[Nro.]],'Nómina de personal'!$A:$K,11,0))</f>
        <v>Nomb. Definitivo</v>
      </c>
      <c r="D310" s="228" t="str">
        <f ca="1">IF(Distributivo_trabajo[[#This Row],[Nro.]]="","",VLOOKUP(Distributivo_trabajo[[#This Row],[Nro.]],'Nómina de personal'!$A:$L,12,0))</f>
        <v>Docente</v>
      </c>
      <c r="E310" s="228" t="str">
        <f ca="1">IF(Distributivo_trabajo[[#This Row],[Nro.]]="","",VLOOKUP(Distributivo_trabajo[[#This Row],[Nro.]],'Nómina de personal'!$A:$G,7,0))</f>
        <v>GANADOR DE QSM 4 DOCENTE DE INGLÉS</v>
      </c>
      <c r="F310" s="229" t="s">
        <v>455</v>
      </c>
      <c r="G310" s="229" t="s">
        <v>196</v>
      </c>
      <c r="H310" s="229"/>
      <c r="I310" s="230" t="s">
        <v>846</v>
      </c>
      <c r="J310" s="230"/>
      <c r="K310" s="230"/>
      <c r="L310" s="231"/>
      <c r="M310" s="231"/>
      <c r="N310" s="231"/>
      <c r="O310" s="231"/>
      <c r="P310" s="231"/>
      <c r="Q310" s="231"/>
      <c r="R310" s="231"/>
      <c r="S310" s="231"/>
      <c r="T310" s="231"/>
      <c r="U310" s="231"/>
      <c r="V310" s="231"/>
      <c r="W310" s="231"/>
      <c r="X310" s="231"/>
      <c r="Y310" s="231"/>
      <c r="Z310" s="231"/>
      <c r="AA310" s="231"/>
      <c r="AB310" s="231"/>
      <c r="AC310" s="231"/>
      <c r="AD310" s="231"/>
      <c r="AE310" s="231"/>
      <c r="AF310" s="231"/>
      <c r="AG310" s="231"/>
      <c r="AH310" s="231"/>
      <c r="AI310" s="231"/>
      <c r="AJ310" s="231"/>
      <c r="AK310" s="231"/>
      <c r="AL310" s="231"/>
      <c r="AM310" s="231"/>
      <c r="AN310" s="231"/>
      <c r="AO310" s="231"/>
      <c r="AP310" s="231"/>
      <c r="AQ310" s="231"/>
      <c r="AR310" s="231"/>
      <c r="AS310" s="231"/>
      <c r="AT310" s="232"/>
      <c r="AU310" s="232"/>
      <c r="AV310" s="232">
        <v>1</v>
      </c>
      <c r="AW310" s="232"/>
      <c r="AX310" s="233"/>
      <c r="AY310" s="232"/>
      <c r="AZ310" s="232"/>
      <c r="BA310" s="232"/>
      <c r="BB310" s="232"/>
      <c r="BC310" s="232"/>
      <c r="BD310" s="232"/>
      <c r="BE310" s="232"/>
      <c r="BF310" s="232"/>
      <c r="BG310" s="232"/>
      <c r="BH310" s="232"/>
      <c r="BI310" s="234">
        <f>+SUM(Distributivo_trabajo[[#This Row],[Grupo 3 años A]:[Tercero de BT IEME A]])</f>
        <v>1</v>
      </c>
      <c r="BJ310" s="235"/>
      <c r="BK310" s="235"/>
      <c r="BL310" s="235"/>
      <c r="BM310" s="235"/>
      <c r="BN310" s="235"/>
      <c r="BO310" s="235"/>
      <c r="BP310" s="235"/>
      <c r="BQ310" s="235"/>
      <c r="BR310" s="235"/>
      <c r="BS310" s="235"/>
      <c r="BT310" s="235"/>
      <c r="BU310" s="235"/>
      <c r="BV310" s="236"/>
      <c r="BW310" s="236"/>
      <c r="BX310" s="236"/>
      <c r="BY310" s="236"/>
      <c r="BZ310" s="237">
        <f>+SUM(Distributivo_trabajo[[#This Row],[Grupo 3 años A2]:[BTP]])</f>
        <v>0</v>
      </c>
      <c r="CA310" s="232"/>
      <c r="CB310" s="232"/>
      <c r="CC310" s="232"/>
      <c r="CD310" s="232"/>
      <c r="CE310" s="232"/>
      <c r="CF310" s="232"/>
      <c r="CG310" s="234">
        <f>+SUM(Distributivo_trabajo[[#This Row],[8vo A]:[Tercero de BGU A3]])</f>
        <v>0</v>
      </c>
      <c r="CH310" s="232"/>
      <c r="CI310" s="232"/>
      <c r="CJ310" s="232"/>
      <c r="CK31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10" s="234"/>
      <c r="CM310" s="234">
        <f>+SUM(Distributivo_trabajo[[#This Row],[Directivo]:[Total Periodos acompañamiento]])</f>
        <v>1</v>
      </c>
      <c r="CN310" s="238"/>
    </row>
    <row r="311" spans="1:92" x14ac:dyDescent="0.3">
      <c r="A311" s="227">
        <v>8</v>
      </c>
      <c r="B311" s="228" t="str">
        <f ca="1">IF(Distributivo_trabajo[[#This Row],[Nro.]]="","",VLOOKUP(Distributivo_trabajo[[#This Row],[Nro.]],'Nómina de personal'!$A:$C,3,0))</f>
        <v xml:space="preserve">CRISTIAN RODRIGO PUCO CHICAIZA </v>
      </c>
      <c r="C311" s="228" t="str">
        <f ca="1">IF(Distributivo_trabajo[[#This Row],[Nro.]]="","",VLOOKUP(Distributivo_trabajo[[#This Row],[Nro.]],'Nómina de personal'!$A:$K,11,0))</f>
        <v>Nomb. Definitivo</v>
      </c>
      <c r="D311" s="228" t="str">
        <f ca="1">IF(Distributivo_trabajo[[#This Row],[Nro.]]="","",VLOOKUP(Distributivo_trabajo[[#This Row],[Nro.]],'Nómina de personal'!$A:$L,12,0))</f>
        <v>Docente</v>
      </c>
      <c r="E311" s="228" t="str">
        <f ca="1">IF(Distributivo_trabajo[[#This Row],[Nro.]]="","",VLOOKUP(Distributivo_trabajo[[#This Row],[Nro.]],'Nómina de personal'!$A:$G,7,0))</f>
        <v>GANADOR DE QSM 4 DOCENTE DE INGLÉS</v>
      </c>
      <c r="F311" s="229" t="s">
        <v>455</v>
      </c>
      <c r="G311" s="229" t="s">
        <v>196</v>
      </c>
      <c r="H311" s="229"/>
      <c r="I311" s="230" t="s">
        <v>844</v>
      </c>
      <c r="J311" s="230"/>
      <c r="K311" s="230"/>
      <c r="L311" s="231"/>
      <c r="M311" s="231"/>
      <c r="N311" s="231"/>
      <c r="O311" s="231"/>
      <c r="P311" s="231"/>
      <c r="Q311" s="231"/>
      <c r="R311" s="231"/>
      <c r="S311" s="231"/>
      <c r="T311" s="231"/>
      <c r="U311" s="231"/>
      <c r="V311" s="231"/>
      <c r="W311" s="231"/>
      <c r="X311" s="231"/>
      <c r="Y311" s="231"/>
      <c r="Z311" s="231"/>
      <c r="AA311" s="231"/>
      <c r="AB311" s="231"/>
      <c r="AC311" s="231"/>
      <c r="AD311" s="231"/>
      <c r="AE311" s="231"/>
      <c r="AF311" s="231"/>
      <c r="AG311" s="231"/>
      <c r="AH311" s="231"/>
      <c r="AI311" s="231"/>
      <c r="AJ311" s="231"/>
      <c r="AK311" s="231"/>
      <c r="AL311" s="231"/>
      <c r="AM311" s="231"/>
      <c r="AN311" s="231"/>
      <c r="AO311" s="231"/>
      <c r="AP311" s="231"/>
      <c r="AQ311" s="231"/>
      <c r="AR311" s="231"/>
      <c r="AS311" s="231"/>
      <c r="AT311" s="232"/>
      <c r="AU311" s="232"/>
      <c r="AV311" s="232">
        <v>1</v>
      </c>
      <c r="AW311" s="232"/>
      <c r="AX311" s="233"/>
      <c r="AY311" s="232"/>
      <c r="AZ311" s="232"/>
      <c r="BA311" s="232"/>
      <c r="BB311" s="232"/>
      <c r="BC311" s="232"/>
      <c r="BD311" s="232"/>
      <c r="BE311" s="232"/>
      <c r="BF311" s="232"/>
      <c r="BG311" s="232"/>
      <c r="BH311" s="232"/>
      <c r="BI311" s="234">
        <f>+SUM(Distributivo_trabajo[[#This Row],[Grupo 3 años A]:[Tercero de BT IEME A]])</f>
        <v>1</v>
      </c>
      <c r="BJ311" s="235"/>
      <c r="BK311" s="235"/>
      <c r="BL311" s="235"/>
      <c r="BM311" s="235"/>
      <c r="BN311" s="235"/>
      <c r="BO311" s="235"/>
      <c r="BP311" s="235"/>
      <c r="BQ311" s="235"/>
      <c r="BR311" s="235"/>
      <c r="BS311" s="235"/>
      <c r="BT311" s="235"/>
      <c r="BU311" s="235"/>
      <c r="BV311" s="236"/>
      <c r="BW311" s="236"/>
      <c r="BX311" s="236"/>
      <c r="BY311" s="236"/>
      <c r="BZ311" s="237">
        <f>+SUM(Distributivo_trabajo[[#This Row],[Grupo 3 años A2]:[BTP]])</f>
        <v>0</v>
      </c>
      <c r="CA311" s="232"/>
      <c r="CB311" s="232"/>
      <c r="CC311" s="232"/>
      <c r="CD311" s="232"/>
      <c r="CE311" s="232"/>
      <c r="CF311" s="232"/>
      <c r="CG311" s="234">
        <f>+SUM(Distributivo_trabajo[[#This Row],[8vo A]:[Tercero de BGU A3]])</f>
        <v>0</v>
      </c>
      <c r="CH311" s="232"/>
      <c r="CI311" s="232"/>
      <c r="CJ311" s="232"/>
      <c r="CK31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11" s="234"/>
      <c r="CM311" s="234">
        <f>+SUM(Distributivo_trabajo[[#This Row],[Directivo]:[Total Periodos acompañamiento]])</f>
        <v>1</v>
      </c>
      <c r="CN311" s="238"/>
    </row>
    <row r="312" spans="1:92" x14ac:dyDescent="0.3">
      <c r="A312" s="227">
        <v>8</v>
      </c>
      <c r="B312" s="228" t="str">
        <f ca="1">IF(Distributivo_trabajo[[#This Row],[Nro.]]="","",VLOOKUP(Distributivo_trabajo[[#This Row],[Nro.]],'Nómina de personal'!$A:$C,3,0))</f>
        <v xml:space="preserve">CRISTIAN RODRIGO PUCO CHICAIZA </v>
      </c>
      <c r="C312" s="228" t="str">
        <f ca="1">IF(Distributivo_trabajo[[#This Row],[Nro.]]="","",VLOOKUP(Distributivo_trabajo[[#This Row],[Nro.]],'Nómina de personal'!$A:$K,11,0))</f>
        <v>Nomb. Definitivo</v>
      </c>
      <c r="D312" s="228" t="str">
        <f ca="1">IF(Distributivo_trabajo[[#This Row],[Nro.]]="","",VLOOKUP(Distributivo_trabajo[[#This Row],[Nro.]],'Nómina de personal'!$A:$L,12,0))</f>
        <v>Docente</v>
      </c>
      <c r="E312" s="228" t="str">
        <f ca="1">IF(Distributivo_trabajo[[#This Row],[Nro.]]="","",VLOOKUP(Distributivo_trabajo[[#This Row],[Nro.]],'Nómina de personal'!$A:$G,7,0))</f>
        <v>GANADOR DE QSM 4 DOCENTE DE INGLÉS</v>
      </c>
      <c r="F312" s="229" t="s">
        <v>455</v>
      </c>
      <c r="G312" s="229" t="s">
        <v>194</v>
      </c>
      <c r="H312" s="229"/>
      <c r="I312" s="230" t="s">
        <v>170</v>
      </c>
      <c r="J312" s="230"/>
      <c r="K312" s="230"/>
      <c r="L312" s="231"/>
      <c r="M312" s="231"/>
      <c r="N312" s="231"/>
      <c r="O312" s="231"/>
      <c r="P312" s="231"/>
      <c r="Q312" s="231"/>
      <c r="R312" s="231"/>
      <c r="S312" s="231"/>
      <c r="T312" s="231"/>
      <c r="U312" s="231"/>
      <c r="V312" s="231"/>
      <c r="W312" s="231"/>
      <c r="X312" s="231"/>
      <c r="Y312" s="231"/>
      <c r="Z312" s="231"/>
      <c r="AA312" s="231"/>
      <c r="AB312" s="231"/>
      <c r="AC312" s="231"/>
      <c r="AD312" s="231"/>
      <c r="AE312" s="231"/>
      <c r="AF312" s="231"/>
      <c r="AG312" s="231"/>
      <c r="AH312" s="231"/>
      <c r="AI312" s="231"/>
      <c r="AJ312" s="231"/>
      <c r="AK312" s="231">
        <v>3</v>
      </c>
      <c r="AL312" s="231"/>
      <c r="AM312" s="231"/>
      <c r="AN312" s="231"/>
      <c r="AO312" s="231"/>
      <c r="AP312" s="231"/>
      <c r="AQ312" s="231"/>
      <c r="AR312" s="231"/>
      <c r="AS312" s="231"/>
      <c r="AT312" s="232"/>
      <c r="AU312" s="232"/>
      <c r="AV312" s="232"/>
      <c r="AW312" s="232"/>
      <c r="AX312" s="233"/>
      <c r="AY312" s="232"/>
      <c r="AZ312" s="232"/>
      <c r="BA312" s="232"/>
      <c r="BB312" s="232"/>
      <c r="BC312" s="232"/>
      <c r="BD312" s="232"/>
      <c r="BE312" s="232"/>
      <c r="BF312" s="232"/>
      <c r="BG312" s="232"/>
      <c r="BH312" s="232"/>
      <c r="BI312" s="234">
        <f>+SUM(Distributivo_trabajo[[#This Row],[Grupo 3 años A]:[Tercero de BT IEME A]])</f>
        <v>3</v>
      </c>
      <c r="BJ312" s="235"/>
      <c r="BK312" s="235"/>
      <c r="BL312" s="235"/>
      <c r="BM312" s="235"/>
      <c r="BN312" s="235"/>
      <c r="BO312" s="235"/>
      <c r="BP312" s="235"/>
      <c r="BQ312" s="235"/>
      <c r="BR312" s="235"/>
      <c r="BS312" s="235"/>
      <c r="BT312" s="235"/>
      <c r="BU312" s="235"/>
      <c r="BV312" s="236"/>
      <c r="BW312" s="236"/>
      <c r="BX312" s="236"/>
      <c r="BY312" s="236"/>
      <c r="BZ312" s="237">
        <f>+SUM(Distributivo_trabajo[[#This Row],[Grupo 3 años A2]:[BTP]])</f>
        <v>0</v>
      </c>
      <c r="CA312" s="232"/>
      <c r="CB312" s="232"/>
      <c r="CC312" s="232"/>
      <c r="CD312" s="232"/>
      <c r="CE312" s="232"/>
      <c r="CF312" s="232"/>
      <c r="CG312" s="234">
        <f>+SUM(Distributivo_trabajo[[#This Row],[8vo A]:[Tercero de BGU A3]])</f>
        <v>0</v>
      </c>
      <c r="CH312" s="232"/>
      <c r="CI312" s="232"/>
      <c r="CJ312" s="232"/>
      <c r="CK31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12" s="234"/>
      <c r="CM312" s="234">
        <f>+SUM(Distributivo_trabajo[[#This Row],[Directivo]:[Total Periodos acompañamiento]])</f>
        <v>3</v>
      </c>
      <c r="CN312" s="238"/>
    </row>
    <row r="313" spans="1:92" x14ac:dyDescent="0.3">
      <c r="A313" s="227">
        <v>8</v>
      </c>
      <c r="B313" s="228" t="str">
        <f ca="1">IF(Distributivo_trabajo[[#This Row],[Nro.]]="","",VLOOKUP(Distributivo_trabajo[[#This Row],[Nro.]],'Nómina de personal'!$A:$C,3,0))</f>
        <v xml:space="preserve">CRISTIAN RODRIGO PUCO CHICAIZA </v>
      </c>
      <c r="C313" s="228" t="str">
        <f ca="1">IF(Distributivo_trabajo[[#This Row],[Nro.]]="","",VLOOKUP(Distributivo_trabajo[[#This Row],[Nro.]],'Nómina de personal'!$A:$K,11,0))</f>
        <v>Nomb. Definitivo</v>
      </c>
      <c r="D313" s="228" t="str">
        <f ca="1">IF(Distributivo_trabajo[[#This Row],[Nro.]]="","",VLOOKUP(Distributivo_trabajo[[#This Row],[Nro.]],'Nómina de personal'!$A:$L,12,0))</f>
        <v>Docente</v>
      </c>
      <c r="E313" s="228" t="str">
        <f ca="1">IF(Distributivo_trabajo[[#This Row],[Nro.]]="","",VLOOKUP(Distributivo_trabajo[[#This Row],[Nro.]],'Nómina de personal'!$A:$G,7,0))</f>
        <v>GANADOR DE QSM 4 DOCENTE DE INGLÉS</v>
      </c>
      <c r="F313" s="229" t="s">
        <v>455</v>
      </c>
      <c r="G313" s="229" t="s">
        <v>194</v>
      </c>
      <c r="H313" s="229"/>
      <c r="I313" s="230" t="s">
        <v>170</v>
      </c>
      <c r="J313" s="242"/>
      <c r="K313" s="242"/>
      <c r="L313" s="243"/>
      <c r="M313" s="243"/>
      <c r="N313" s="243"/>
      <c r="O313" s="243"/>
      <c r="P313" s="231"/>
      <c r="Q313" s="231"/>
      <c r="R313" s="231"/>
      <c r="S313" s="231"/>
      <c r="T313" s="231"/>
      <c r="U313" s="231"/>
      <c r="V313" s="231"/>
      <c r="W313" s="231"/>
      <c r="X313" s="231"/>
      <c r="Y313" s="231"/>
      <c r="Z313" s="231"/>
      <c r="AA313" s="231"/>
      <c r="AB313" s="231"/>
      <c r="AC313" s="231"/>
      <c r="AD313" s="231"/>
      <c r="AE313" s="231"/>
      <c r="AF313" s="231"/>
      <c r="AG313" s="231"/>
      <c r="AH313" s="231"/>
      <c r="AI313" s="231"/>
      <c r="AJ313" s="243"/>
      <c r="AK313" s="243"/>
      <c r="AL313" s="243">
        <v>3</v>
      </c>
      <c r="AM313" s="243"/>
      <c r="AN313" s="243"/>
      <c r="AO313" s="243"/>
      <c r="AP313" s="243"/>
      <c r="AQ313" s="243"/>
      <c r="AR313" s="243"/>
      <c r="AS313" s="243"/>
      <c r="AT313" s="244"/>
      <c r="AU313" s="244"/>
      <c r="AV313" s="244"/>
      <c r="AW313" s="244"/>
      <c r="AX313" s="245"/>
      <c r="AY313" s="244"/>
      <c r="AZ313" s="244"/>
      <c r="BA313" s="244"/>
      <c r="BB313" s="244"/>
      <c r="BC313" s="244"/>
      <c r="BD313" s="244"/>
      <c r="BE313" s="244"/>
      <c r="BF313" s="244"/>
      <c r="BG313" s="244"/>
      <c r="BH313" s="244"/>
      <c r="BI313" s="246">
        <f>+SUM(Distributivo_trabajo[[#This Row],[Grupo 3 años A]:[Tercero de BT IEME A]])</f>
        <v>3</v>
      </c>
      <c r="BJ313" s="247"/>
      <c r="BK313" s="247"/>
      <c r="BL313" s="247"/>
      <c r="BM313" s="247"/>
      <c r="BN313" s="247"/>
      <c r="BO313" s="247"/>
      <c r="BP313" s="247"/>
      <c r="BQ313" s="247"/>
      <c r="BR313" s="247"/>
      <c r="BS313" s="247"/>
      <c r="BT313" s="247"/>
      <c r="BU313" s="247"/>
      <c r="BV313" s="248"/>
      <c r="BW313" s="248"/>
      <c r="BX313" s="248"/>
      <c r="BY313" s="248"/>
      <c r="BZ313" s="249">
        <f>+SUM(Distributivo_trabajo[[#This Row],[Grupo 3 años A2]:[BTP]])</f>
        <v>0</v>
      </c>
      <c r="CA313" s="244"/>
      <c r="CB313" s="244"/>
      <c r="CC313" s="244"/>
      <c r="CD313" s="244"/>
      <c r="CE313" s="244"/>
      <c r="CF313" s="244"/>
      <c r="CG313" s="246">
        <f>+SUM(Distributivo_trabajo[[#This Row],[8vo A]:[Tercero de BGU A3]])</f>
        <v>0</v>
      </c>
      <c r="CH313" s="244"/>
      <c r="CI313" s="244"/>
      <c r="CJ313" s="244"/>
      <c r="CK31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13" s="246"/>
      <c r="CM313" s="246">
        <f>+SUM(Distributivo_trabajo[[#This Row],[Directivo]:[Total Periodos acompañamiento]])</f>
        <v>3</v>
      </c>
      <c r="CN313" s="250"/>
    </row>
    <row r="314" spans="1:92" x14ac:dyDescent="0.3">
      <c r="A314" s="227">
        <v>8</v>
      </c>
      <c r="B314" s="228" t="str">
        <f ca="1">IF(Distributivo_trabajo[[#This Row],[Nro.]]="","",VLOOKUP(Distributivo_trabajo[[#This Row],[Nro.]],'Nómina de personal'!$A:$C,3,0))</f>
        <v xml:space="preserve">CRISTIAN RODRIGO PUCO CHICAIZA </v>
      </c>
      <c r="C314" s="228" t="str">
        <f ca="1">IF(Distributivo_trabajo[[#This Row],[Nro.]]="","",VLOOKUP(Distributivo_trabajo[[#This Row],[Nro.]],'Nómina de personal'!$A:$K,11,0))</f>
        <v>Nomb. Definitivo</v>
      </c>
      <c r="D314" s="228" t="str">
        <f ca="1">IF(Distributivo_trabajo[[#This Row],[Nro.]]="","",VLOOKUP(Distributivo_trabajo[[#This Row],[Nro.]],'Nómina de personal'!$A:$L,12,0))</f>
        <v>Docente</v>
      </c>
      <c r="E314" s="228" t="str">
        <f ca="1">IF(Distributivo_trabajo[[#This Row],[Nro.]]="","",VLOOKUP(Distributivo_trabajo[[#This Row],[Nro.]],'Nómina de personal'!$A:$G,7,0))</f>
        <v>GANADOR DE QSM 4 DOCENTE DE INGLÉS</v>
      </c>
      <c r="F314" s="229" t="s">
        <v>455</v>
      </c>
      <c r="G314" s="229" t="s">
        <v>194</v>
      </c>
      <c r="H314" s="229"/>
      <c r="I314" s="230" t="s">
        <v>170</v>
      </c>
      <c r="J314" s="242"/>
      <c r="K314" s="242"/>
      <c r="L314" s="243"/>
      <c r="M314" s="243"/>
      <c r="N314" s="243"/>
      <c r="O314" s="243"/>
      <c r="P314" s="231"/>
      <c r="Q314" s="231"/>
      <c r="R314" s="231"/>
      <c r="S314" s="231"/>
      <c r="T314" s="231"/>
      <c r="U314" s="231"/>
      <c r="V314" s="231"/>
      <c r="W314" s="231"/>
      <c r="X314" s="231"/>
      <c r="Y314" s="231"/>
      <c r="Z314" s="231"/>
      <c r="AA314" s="231"/>
      <c r="AB314" s="231"/>
      <c r="AC314" s="231"/>
      <c r="AD314" s="231"/>
      <c r="AE314" s="231"/>
      <c r="AF314" s="231"/>
      <c r="AG314" s="231"/>
      <c r="AH314" s="231"/>
      <c r="AI314" s="231"/>
      <c r="AJ314" s="243"/>
      <c r="AK314" s="243"/>
      <c r="AL314" s="243"/>
      <c r="AM314" s="243">
        <v>3</v>
      </c>
      <c r="AN314" s="243"/>
      <c r="AO314" s="243"/>
      <c r="AP314" s="243"/>
      <c r="AQ314" s="243"/>
      <c r="AR314" s="243"/>
      <c r="AS314" s="243"/>
      <c r="AT314" s="244"/>
      <c r="AU314" s="244"/>
      <c r="AV314" s="244"/>
      <c r="AW314" s="244"/>
      <c r="AX314" s="245"/>
      <c r="AY314" s="244"/>
      <c r="AZ314" s="244"/>
      <c r="BA314" s="244"/>
      <c r="BB314" s="244"/>
      <c r="BC314" s="244"/>
      <c r="BD314" s="244"/>
      <c r="BE314" s="244"/>
      <c r="BF314" s="244"/>
      <c r="BG314" s="244"/>
      <c r="BH314" s="244"/>
      <c r="BI314" s="246">
        <f>+SUM(Distributivo_trabajo[[#This Row],[Grupo 3 años A]:[Tercero de BT IEME A]])</f>
        <v>3</v>
      </c>
      <c r="BJ314" s="247"/>
      <c r="BK314" s="247"/>
      <c r="BL314" s="247"/>
      <c r="BM314" s="247"/>
      <c r="BN314" s="247"/>
      <c r="BO314" s="247"/>
      <c r="BP314" s="247"/>
      <c r="BQ314" s="247"/>
      <c r="BR314" s="247"/>
      <c r="BS314" s="247"/>
      <c r="BT314" s="247"/>
      <c r="BU314" s="247"/>
      <c r="BV314" s="248"/>
      <c r="BW314" s="248"/>
      <c r="BX314" s="248"/>
      <c r="BY314" s="248"/>
      <c r="BZ314" s="249">
        <f>+SUM(Distributivo_trabajo[[#This Row],[Grupo 3 años A2]:[BTP]])</f>
        <v>0</v>
      </c>
      <c r="CA314" s="244"/>
      <c r="CB314" s="244"/>
      <c r="CC314" s="244"/>
      <c r="CD314" s="244"/>
      <c r="CE314" s="244"/>
      <c r="CF314" s="244"/>
      <c r="CG314" s="246">
        <f>+SUM(Distributivo_trabajo[[#This Row],[8vo A]:[Tercero de BGU A3]])</f>
        <v>0</v>
      </c>
      <c r="CH314" s="244"/>
      <c r="CI314" s="244"/>
      <c r="CJ314" s="244"/>
      <c r="CK31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14" s="246"/>
      <c r="CM314" s="246">
        <f>+SUM(Distributivo_trabajo[[#This Row],[Directivo]:[Total Periodos acompañamiento]])</f>
        <v>3</v>
      </c>
      <c r="CN314" s="250"/>
    </row>
    <row r="315" spans="1:92" x14ac:dyDescent="0.3">
      <c r="A315" s="227">
        <v>20</v>
      </c>
      <c r="B315" s="228" t="str">
        <f ca="1">IF(Distributivo_trabajo[[#This Row],[Nro.]]="","",VLOOKUP(Distributivo_trabajo[[#This Row],[Nro.]],'Nómina de personal'!$A:$C,3,0))</f>
        <v xml:space="preserve">GLORIA AZUCENA VIERA SANCHEZ </v>
      </c>
      <c r="C315" s="228" t="str">
        <f ca="1">IF(Distributivo_trabajo[[#This Row],[Nro.]]="","",VLOOKUP(Distributivo_trabajo[[#This Row],[Nro.]],'Nómina de personal'!$A:$K,11,0))</f>
        <v>Contrato</v>
      </c>
      <c r="D315" s="228" t="str">
        <f ca="1">IF(Distributivo_trabajo[[#This Row],[Nro.]]="","",VLOOKUP(Distributivo_trabajo[[#This Row],[Nro.]],'Nómina de personal'!$A:$L,12,0))</f>
        <v>Docente</v>
      </c>
      <c r="E315" s="228" t="str">
        <f ca="1">IF(Distributivo_trabajo[[#This Row],[Nro.]]="","",VLOOKUP(Distributivo_trabajo[[#This Row],[Nro.]],'Nómina de personal'!$A:$G,7,0))</f>
        <v>CONTRATO OCACIONAL 2023 DOCENTE  DE INGLÉS</v>
      </c>
      <c r="F315" s="229" t="s">
        <v>455</v>
      </c>
      <c r="G315" s="229" t="s">
        <v>192</v>
      </c>
      <c r="H315" s="229"/>
      <c r="I315" s="230" t="s">
        <v>170</v>
      </c>
      <c r="J315" s="230"/>
      <c r="K315" s="230"/>
      <c r="L315" s="231"/>
      <c r="M315" s="231"/>
      <c r="N315" s="231"/>
      <c r="O315" s="231"/>
      <c r="P315" s="231"/>
      <c r="Q315" s="231"/>
      <c r="R315" s="231"/>
      <c r="S315" s="231"/>
      <c r="T315" s="231"/>
      <c r="U315" s="231"/>
      <c r="V315" s="231"/>
      <c r="W315" s="231"/>
      <c r="X315" s="231"/>
      <c r="Y315" s="231"/>
      <c r="Z315" s="231"/>
      <c r="AA315" s="231"/>
      <c r="AB315" s="231"/>
      <c r="AC315" s="231">
        <v>3</v>
      </c>
      <c r="AD315" s="231"/>
      <c r="AE315" s="231"/>
      <c r="AF315" s="231"/>
      <c r="AG315" s="231"/>
      <c r="AH315" s="231"/>
      <c r="AI315" s="231"/>
      <c r="AJ315" s="231"/>
      <c r="AK315" s="231"/>
      <c r="AL315" s="231"/>
      <c r="AM315" s="231"/>
      <c r="AN315" s="231"/>
      <c r="AO315" s="231"/>
      <c r="AP315" s="231"/>
      <c r="AQ315" s="231"/>
      <c r="AR315" s="231"/>
      <c r="AS315" s="231"/>
      <c r="AT315" s="232"/>
      <c r="AU315" s="232"/>
      <c r="AV315" s="232"/>
      <c r="AW315" s="232"/>
      <c r="AX315" s="233"/>
      <c r="AY315" s="232"/>
      <c r="AZ315" s="232"/>
      <c r="BA315" s="232"/>
      <c r="BB315" s="232"/>
      <c r="BC315" s="232"/>
      <c r="BD315" s="232"/>
      <c r="BE315" s="232"/>
      <c r="BF315" s="232"/>
      <c r="BG315" s="232"/>
      <c r="BH315" s="232"/>
      <c r="BI315" s="234">
        <f>+SUM(Distributivo_trabajo[[#This Row],[Grupo 3 años A]:[Tercero de BT IEME A]])</f>
        <v>3</v>
      </c>
      <c r="BJ315" s="235"/>
      <c r="BK315" s="235"/>
      <c r="BL315" s="235"/>
      <c r="BM315" s="235"/>
      <c r="BN315" s="235"/>
      <c r="BO315" s="235"/>
      <c r="BP315" s="235"/>
      <c r="BQ315" s="235"/>
      <c r="BR315" s="235"/>
      <c r="BS315" s="235"/>
      <c r="BT315" s="235"/>
      <c r="BU315" s="235"/>
      <c r="BV315" s="236"/>
      <c r="BW315" s="236"/>
      <c r="BX315" s="236"/>
      <c r="BY315" s="236"/>
      <c r="BZ315" s="237">
        <f>+SUM(Distributivo_trabajo[[#This Row],[Grupo 3 años A2]:[BTP]])</f>
        <v>0</v>
      </c>
      <c r="CA315" s="232"/>
      <c r="CB315" s="232"/>
      <c r="CC315" s="232"/>
      <c r="CD315" s="232"/>
      <c r="CE315" s="232"/>
      <c r="CF315" s="232"/>
      <c r="CG315" s="234">
        <f>+SUM(Distributivo_trabajo[[#This Row],[8vo A]:[Tercero de BGU A3]])</f>
        <v>0</v>
      </c>
      <c r="CH315" s="232"/>
      <c r="CI315" s="232"/>
      <c r="CJ315" s="232"/>
      <c r="CK31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15" s="234">
        <v>5</v>
      </c>
      <c r="CM315" s="234">
        <f>+SUM(Distributivo_trabajo[[#This Row],[Directivo]:[Total Periodos acompañamiento]])</f>
        <v>8</v>
      </c>
      <c r="CN315" s="238"/>
    </row>
    <row r="316" spans="1:92" x14ac:dyDescent="0.3">
      <c r="A316" s="227">
        <v>20</v>
      </c>
      <c r="B316" s="228" t="str">
        <f ca="1">IF(Distributivo_trabajo[[#This Row],[Nro.]]="","",VLOOKUP(Distributivo_trabajo[[#This Row],[Nro.]],'Nómina de personal'!$A:$C,3,0))</f>
        <v xml:space="preserve">GLORIA AZUCENA VIERA SANCHEZ </v>
      </c>
      <c r="C316" s="228" t="str">
        <f ca="1">IF(Distributivo_trabajo[[#This Row],[Nro.]]="","",VLOOKUP(Distributivo_trabajo[[#This Row],[Nro.]],'Nómina de personal'!$A:$K,11,0))</f>
        <v>Contrato</v>
      </c>
      <c r="D316" s="228" t="str">
        <f ca="1">IF(Distributivo_trabajo[[#This Row],[Nro.]]="","",VLOOKUP(Distributivo_trabajo[[#This Row],[Nro.]],'Nómina de personal'!$A:$L,12,0))</f>
        <v>Docente</v>
      </c>
      <c r="E316" s="228" t="str">
        <f ca="1">IF(Distributivo_trabajo[[#This Row],[Nro.]]="","",VLOOKUP(Distributivo_trabajo[[#This Row],[Nro.]],'Nómina de personal'!$A:$G,7,0))</f>
        <v>CONTRATO OCACIONAL 2023 DOCENTE  DE INGLÉS</v>
      </c>
      <c r="F316" s="229" t="s">
        <v>455</v>
      </c>
      <c r="G316" s="229" t="s">
        <v>192</v>
      </c>
      <c r="H316" s="229"/>
      <c r="I316" s="230" t="s">
        <v>170</v>
      </c>
      <c r="J316" s="242"/>
      <c r="K316" s="242"/>
      <c r="L316" s="243"/>
      <c r="M316" s="243"/>
      <c r="N316" s="243"/>
      <c r="O316" s="243"/>
      <c r="P316" s="231"/>
      <c r="Q316" s="231"/>
      <c r="R316" s="231"/>
      <c r="S316" s="231"/>
      <c r="T316" s="231"/>
      <c r="U316" s="231"/>
      <c r="V316" s="231"/>
      <c r="W316" s="231"/>
      <c r="X316" s="231"/>
      <c r="Y316" s="231"/>
      <c r="Z316" s="231"/>
      <c r="AA316" s="231"/>
      <c r="AB316" s="231"/>
      <c r="AC316" s="231"/>
      <c r="AD316" s="231">
        <v>3</v>
      </c>
      <c r="AE316" s="231"/>
      <c r="AF316" s="231"/>
      <c r="AG316" s="231"/>
      <c r="AH316" s="231"/>
      <c r="AI316" s="231"/>
      <c r="AJ316" s="243"/>
      <c r="AK316" s="243"/>
      <c r="AL316" s="243"/>
      <c r="AM316" s="243"/>
      <c r="AN316" s="243"/>
      <c r="AO316" s="243"/>
      <c r="AP316" s="243"/>
      <c r="AQ316" s="243"/>
      <c r="AR316" s="243"/>
      <c r="AS316" s="243"/>
      <c r="AT316" s="244"/>
      <c r="AU316" s="244"/>
      <c r="AV316" s="244"/>
      <c r="AW316" s="244"/>
      <c r="AX316" s="245"/>
      <c r="AY316" s="244"/>
      <c r="AZ316" s="244"/>
      <c r="BA316" s="244"/>
      <c r="BB316" s="244"/>
      <c r="BC316" s="244"/>
      <c r="BD316" s="244"/>
      <c r="BE316" s="244"/>
      <c r="BF316" s="244"/>
      <c r="BG316" s="244"/>
      <c r="BH316" s="244"/>
      <c r="BI316" s="246">
        <f>+SUM(Distributivo_trabajo[[#This Row],[Grupo 3 años A]:[Tercero de BT IEME A]])</f>
        <v>3</v>
      </c>
      <c r="BJ316" s="247"/>
      <c r="BK316" s="247"/>
      <c r="BL316" s="247"/>
      <c r="BM316" s="247"/>
      <c r="BN316" s="247"/>
      <c r="BO316" s="247"/>
      <c r="BP316" s="247"/>
      <c r="BQ316" s="247"/>
      <c r="BR316" s="247"/>
      <c r="BS316" s="247"/>
      <c r="BT316" s="247"/>
      <c r="BU316" s="247"/>
      <c r="BV316" s="248"/>
      <c r="BW316" s="248"/>
      <c r="BX316" s="248"/>
      <c r="BY316" s="248"/>
      <c r="BZ316" s="249">
        <f>+SUM(Distributivo_trabajo[[#This Row],[Grupo 3 años A2]:[BTP]])</f>
        <v>0</v>
      </c>
      <c r="CA316" s="244"/>
      <c r="CB316" s="244"/>
      <c r="CC316" s="244"/>
      <c r="CD316" s="244"/>
      <c r="CE316" s="244"/>
      <c r="CF316" s="244"/>
      <c r="CG316" s="246">
        <f>+SUM(Distributivo_trabajo[[#This Row],[8vo A]:[Tercero de BGU A3]])</f>
        <v>0</v>
      </c>
      <c r="CH316" s="244"/>
      <c r="CI316" s="244"/>
      <c r="CJ316" s="244"/>
      <c r="CK31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16" s="246"/>
      <c r="CM316" s="246">
        <f>+SUM(Distributivo_trabajo[[#This Row],[Directivo]:[Total Periodos acompañamiento]])</f>
        <v>3</v>
      </c>
      <c r="CN316" s="250"/>
    </row>
    <row r="317" spans="1:92" x14ac:dyDescent="0.3">
      <c r="A317" s="227">
        <v>20</v>
      </c>
      <c r="B317" s="228" t="str">
        <f ca="1">IF(Distributivo_trabajo[[#This Row],[Nro.]]="","",VLOOKUP(Distributivo_trabajo[[#This Row],[Nro.]],'Nómina de personal'!$A:$C,3,0))</f>
        <v xml:space="preserve">GLORIA AZUCENA VIERA SANCHEZ </v>
      </c>
      <c r="C317" s="228" t="str">
        <f ca="1">IF(Distributivo_trabajo[[#This Row],[Nro.]]="","",VLOOKUP(Distributivo_trabajo[[#This Row],[Nro.]],'Nómina de personal'!$A:$K,11,0))</f>
        <v>Contrato</v>
      </c>
      <c r="D317" s="228" t="str">
        <f ca="1">IF(Distributivo_trabajo[[#This Row],[Nro.]]="","",VLOOKUP(Distributivo_trabajo[[#This Row],[Nro.]],'Nómina de personal'!$A:$L,12,0))</f>
        <v>Docente</v>
      </c>
      <c r="E317" s="228" t="str">
        <f ca="1">IF(Distributivo_trabajo[[#This Row],[Nro.]]="","",VLOOKUP(Distributivo_trabajo[[#This Row],[Nro.]],'Nómina de personal'!$A:$G,7,0))</f>
        <v>CONTRATO OCACIONAL 2023 DOCENTE  DE INGLÉS</v>
      </c>
      <c r="F317" s="229" t="s">
        <v>455</v>
      </c>
      <c r="G317" s="229" t="s">
        <v>194</v>
      </c>
      <c r="H317" s="229"/>
      <c r="I317" s="230" t="s">
        <v>170</v>
      </c>
      <c r="J317" s="230"/>
      <c r="K317" s="230"/>
      <c r="L317" s="231"/>
      <c r="M317" s="231"/>
      <c r="N317" s="231"/>
      <c r="O317" s="231"/>
      <c r="P317" s="231"/>
      <c r="Q317" s="231"/>
      <c r="R317" s="231"/>
      <c r="S317" s="231"/>
      <c r="T317" s="231"/>
      <c r="U317" s="231"/>
      <c r="V317" s="231"/>
      <c r="W317" s="231"/>
      <c r="X317" s="231"/>
      <c r="Y317" s="231"/>
      <c r="Z317" s="231"/>
      <c r="AA317" s="231"/>
      <c r="AB317" s="231"/>
      <c r="AC317" s="231"/>
      <c r="AD317" s="231"/>
      <c r="AE317" s="231">
        <v>3</v>
      </c>
      <c r="AF317" s="231"/>
      <c r="AG317" s="231"/>
      <c r="AH317" s="231"/>
      <c r="AI317" s="231"/>
      <c r="AJ317" s="231"/>
      <c r="AK317" s="231"/>
      <c r="AL317" s="231"/>
      <c r="AM317" s="231"/>
      <c r="AN317" s="231"/>
      <c r="AO317" s="231"/>
      <c r="AP317" s="231"/>
      <c r="AQ317" s="231"/>
      <c r="AR317" s="231"/>
      <c r="AS317" s="231"/>
      <c r="AT317" s="232"/>
      <c r="AU317" s="232"/>
      <c r="AV317" s="232"/>
      <c r="AW317" s="232"/>
      <c r="AX317" s="233"/>
      <c r="AY317" s="232"/>
      <c r="AZ317" s="232"/>
      <c r="BA317" s="232"/>
      <c r="BB317" s="232"/>
      <c r="BC317" s="232"/>
      <c r="BD317" s="232"/>
      <c r="BE317" s="232"/>
      <c r="BF317" s="232"/>
      <c r="BG317" s="232"/>
      <c r="BH317" s="232"/>
      <c r="BI317" s="234">
        <f>+SUM(Distributivo_trabajo[[#This Row],[Grupo 3 años A]:[Tercero de BT IEME A]])</f>
        <v>3</v>
      </c>
      <c r="BJ317" s="235"/>
      <c r="BK317" s="235"/>
      <c r="BL317" s="235"/>
      <c r="BM317" s="235"/>
      <c r="BN317" s="235"/>
      <c r="BO317" s="235"/>
      <c r="BP317" s="235"/>
      <c r="BQ317" s="235"/>
      <c r="BR317" s="235"/>
      <c r="BS317" s="235"/>
      <c r="BT317" s="235"/>
      <c r="BU317" s="235"/>
      <c r="BV317" s="236"/>
      <c r="BW317" s="236"/>
      <c r="BX317" s="236"/>
      <c r="BY317" s="236"/>
      <c r="BZ317" s="237">
        <f>+SUM(Distributivo_trabajo[[#This Row],[Grupo 3 años A2]:[BTP]])</f>
        <v>0</v>
      </c>
      <c r="CA317" s="232"/>
      <c r="CB317" s="232"/>
      <c r="CC317" s="232"/>
      <c r="CD317" s="232"/>
      <c r="CE317" s="232"/>
      <c r="CF317" s="232"/>
      <c r="CG317" s="234">
        <f>+SUM(Distributivo_trabajo[[#This Row],[8vo A]:[Tercero de BGU A3]])</f>
        <v>0</v>
      </c>
      <c r="CH317" s="232"/>
      <c r="CI317" s="232"/>
      <c r="CJ317" s="232"/>
      <c r="CK31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17" s="234"/>
      <c r="CM317" s="234">
        <f>+SUM(Distributivo_trabajo[[#This Row],[Directivo]:[Total Periodos acompañamiento]])</f>
        <v>3</v>
      </c>
      <c r="CN317" s="238"/>
    </row>
    <row r="318" spans="1:92" x14ac:dyDescent="0.3">
      <c r="A318" s="227">
        <v>20</v>
      </c>
      <c r="B318" s="228" t="str">
        <f ca="1">IF(Distributivo_trabajo[[#This Row],[Nro.]]="","",VLOOKUP(Distributivo_trabajo[[#This Row],[Nro.]],'Nómina de personal'!$A:$C,3,0))</f>
        <v xml:space="preserve">GLORIA AZUCENA VIERA SANCHEZ </v>
      </c>
      <c r="C318" s="228" t="str">
        <f ca="1">IF(Distributivo_trabajo[[#This Row],[Nro.]]="","",VLOOKUP(Distributivo_trabajo[[#This Row],[Nro.]],'Nómina de personal'!$A:$K,11,0))</f>
        <v>Contrato</v>
      </c>
      <c r="D318" s="228" t="str">
        <f ca="1">IF(Distributivo_trabajo[[#This Row],[Nro.]]="","",VLOOKUP(Distributivo_trabajo[[#This Row],[Nro.]],'Nómina de personal'!$A:$L,12,0))</f>
        <v>Docente</v>
      </c>
      <c r="E318" s="228" t="str">
        <f ca="1">IF(Distributivo_trabajo[[#This Row],[Nro.]]="","",VLOOKUP(Distributivo_trabajo[[#This Row],[Nro.]],'Nómina de personal'!$A:$G,7,0))</f>
        <v>CONTRATO OCACIONAL 2023 DOCENTE  DE INGLÉS</v>
      </c>
      <c r="F318" s="229" t="s">
        <v>455</v>
      </c>
      <c r="G318" s="229" t="s">
        <v>194</v>
      </c>
      <c r="H318" s="229"/>
      <c r="I318" s="230" t="s">
        <v>170</v>
      </c>
      <c r="J318" s="242"/>
      <c r="K318" s="242"/>
      <c r="L318" s="243"/>
      <c r="M318" s="243"/>
      <c r="N318" s="243"/>
      <c r="O318" s="243"/>
      <c r="P318" s="231"/>
      <c r="Q318" s="231"/>
      <c r="R318" s="231"/>
      <c r="S318" s="231"/>
      <c r="T318" s="231"/>
      <c r="U318" s="231"/>
      <c r="V318" s="231"/>
      <c r="W318" s="231"/>
      <c r="X318" s="231"/>
      <c r="Y318" s="231"/>
      <c r="Z318" s="231"/>
      <c r="AA318" s="231"/>
      <c r="AB318" s="231"/>
      <c r="AC318" s="231"/>
      <c r="AD318" s="231"/>
      <c r="AE318" s="231"/>
      <c r="AF318" s="231">
        <v>3</v>
      </c>
      <c r="AG318" s="231"/>
      <c r="AH318" s="231"/>
      <c r="AI318" s="231"/>
      <c r="AJ318" s="243"/>
      <c r="AK318" s="243"/>
      <c r="AL318" s="243"/>
      <c r="AM318" s="243"/>
      <c r="AN318" s="243"/>
      <c r="AO318" s="243"/>
      <c r="AP318" s="243"/>
      <c r="AQ318" s="243"/>
      <c r="AR318" s="243"/>
      <c r="AS318" s="243"/>
      <c r="AT318" s="244"/>
      <c r="AU318" s="244"/>
      <c r="AV318" s="244"/>
      <c r="AW318" s="244"/>
      <c r="AX318" s="245"/>
      <c r="AY318" s="244"/>
      <c r="AZ318" s="244"/>
      <c r="BA318" s="244"/>
      <c r="BB318" s="244"/>
      <c r="BC318" s="244"/>
      <c r="BD318" s="244"/>
      <c r="BE318" s="244"/>
      <c r="BF318" s="244"/>
      <c r="BG318" s="244"/>
      <c r="BH318" s="244"/>
      <c r="BI318" s="246">
        <f>+SUM(Distributivo_trabajo[[#This Row],[Grupo 3 años A]:[Tercero de BT IEME A]])</f>
        <v>3</v>
      </c>
      <c r="BJ318" s="247"/>
      <c r="BK318" s="247"/>
      <c r="BL318" s="247"/>
      <c r="BM318" s="247"/>
      <c r="BN318" s="247"/>
      <c r="BO318" s="247"/>
      <c r="BP318" s="247"/>
      <c r="BQ318" s="247"/>
      <c r="BR318" s="247"/>
      <c r="BS318" s="247"/>
      <c r="BT318" s="247"/>
      <c r="BU318" s="247"/>
      <c r="BV318" s="248"/>
      <c r="BW318" s="248"/>
      <c r="BX318" s="248"/>
      <c r="BY318" s="248"/>
      <c r="BZ318" s="249">
        <f>+SUM(Distributivo_trabajo[[#This Row],[Grupo 3 años A2]:[BTP]])</f>
        <v>0</v>
      </c>
      <c r="CA318" s="244"/>
      <c r="CB318" s="244"/>
      <c r="CC318" s="244"/>
      <c r="CD318" s="244"/>
      <c r="CE318" s="244"/>
      <c r="CF318" s="244"/>
      <c r="CG318" s="246">
        <f>+SUM(Distributivo_trabajo[[#This Row],[8vo A]:[Tercero de BGU A3]])</f>
        <v>0</v>
      </c>
      <c r="CH318" s="244"/>
      <c r="CI318" s="244"/>
      <c r="CJ318" s="244"/>
      <c r="CK31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18" s="246"/>
      <c r="CM318" s="246">
        <f>+SUM(Distributivo_trabajo[[#This Row],[Directivo]:[Total Periodos acompañamiento]])</f>
        <v>3</v>
      </c>
      <c r="CN318" s="250"/>
    </row>
    <row r="319" spans="1:92" x14ac:dyDescent="0.3">
      <c r="A319" s="227">
        <v>20</v>
      </c>
      <c r="B319" s="228" t="str">
        <f ca="1">IF(Distributivo_trabajo[[#This Row],[Nro.]]="","",VLOOKUP(Distributivo_trabajo[[#This Row],[Nro.]],'Nómina de personal'!$A:$C,3,0))</f>
        <v xml:space="preserve">GLORIA AZUCENA VIERA SANCHEZ </v>
      </c>
      <c r="C319" s="228" t="str">
        <f ca="1">IF(Distributivo_trabajo[[#This Row],[Nro.]]="","",VLOOKUP(Distributivo_trabajo[[#This Row],[Nro.]],'Nómina de personal'!$A:$K,11,0))</f>
        <v>Contrato</v>
      </c>
      <c r="D319" s="228" t="str">
        <f ca="1">IF(Distributivo_trabajo[[#This Row],[Nro.]]="","",VLOOKUP(Distributivo_trabajo[[#This Row],[Nro.]],'Nómina de personal'!$A:$L,12,0))</f>
        <v>Docente</v>
      </c>
      <c r="E319" s="228" t="str">
        <f ca="1">IF(Distributivo_trabajo[[#This Row],[Nro.]]="","",VLOOKUP(Distributivo_trabajo[[#This Row],[Nro.]],'Nómina de personal'!$A:$G,7,0))</f>
        <v>CONTRATO OCACIONAL 2023 DOCENTE  DE INGLÉS</v>
      </c>
      <c r="F319" s="229" t="s">
        <v>455</v>
      </c>
      <c r="G319" s="229" t="s">
        <v>194</v>
      </c>
      <c r="H319" s="229"/>
      <c r="I319" s="230" t="s">
        <v>170</v>
      </c>
      <c r="J319" s="242"/>
      <c r="K319" s="242"/>
      <c r="L319" s="243"/>
      <c r="M319" s="243"/>
      <c r="N319" s="243"/>
      <c r="O319" s="243"/>
      <c r="P319" s="231"/>
      <c r="Q319" s="231"/>
      <c r="R319" s="231"/>
      <c r="S319" s="231"/>
      <c r="T319" s="231"/>
      <c r="U319" s="231"/>
      <c r="V319" s="231"/>
      <c r="W319" s="231"/>
      <c r="X319" s="231"/>
      <c r="Y319" s="231"/>
      <c r="Z319" s="231"/>
      <c r="AA319" s="231"/>
      <c r="AB319" s="231"/>
      <c r="AC319" s="231"/>
      <c r="AD319" s="231"/>
      <c r="AE319" s="231"/>
      <c r="AF319" s="231"/>
      <c r="AG319" s="231">
        <v>3</v>
      </c>
      <c r="AH319" s="231"/>
      <c r="AI319" s="231"/>
      <c r="AJ319" s="243"/>
      <c r="AK319" s="243"/>
      <c r="AL319" s="243"/>
      <c r="AM319" s="243"/>
      <c r="AN319" s="243"/>
      <c r="AO319" s="243"/>
      <c r="AP319" s="243"/>
      <c r="AQ319" s="243"/>
      <c r="AR319" s="243"/>
      <c r="AS319" s="243"/>
      <c r="AT319" s="244"/>
      <c r="AU319" s="244"/>
      <c r="AV319" s="244"/>
      <c r="AW319" s="244"/>
      <c r="AX319" s="245"/>
      <c r="AY319" s="244"/>
      <c r="AZ319" s="244"/>
      <c r="BA319" s="244"/>
      <c r="BB319" s="244"/>
      <c r="BC319" s="244"/>
      <c r="BD319" s="244"/>
      <c r="BE319" s="244"/>
      <c r="BF319" s="244"/>
      <c r="BG319" s="244"/>
      <c r="BH319" s="244"/>
      <c r="BI319" s="246">
        <f>+SUM(Distributivo_trabajo[[#This Row],[Grupo 3 años A]:[Tercero de BT IEME A]])</f>
        <v>3</v>
      </c>
      <c r="BJ319" s="247"/>
      <c r="BK319" s="247"/>
      <c r="BL319" s="247"/>
      <c r="BM319" s="247"/>
      <c r="BN319" s="247"/>
      <c r="BO319" s="247"/>
      <c r="BP319" s="247"/>
      <c r="BQ319" s="247"/>
      <c r="BR319" s="247"/>
      <c r="BS319" s="247"/>
      <c r="BT319" s="247"/>
      <c r="BU319" s="247"/>
      <c r="BV319" s="248"/>
      <c r="BW319" s="248"/>
      <c r="BX319" s="248"/>
      <c r="BY319" s="248"/>
      <c r="BZ319" s="249">
        <f>+SUM(Distributivo_trabajo[[#This Row],[Grupo 3 años A2]:[BTP]])</f>
        <v>0</v>
      </c>
      <c r="CA319" s="244"/>
      <c r="CB319" s="244"/>
      <c r="CC319" s="244"/>
      <c r="CD319" s="244"/>
      <c r="CE319" s="244"/>
      <c r="CF319" s="244"/>
      <c r="CG319" s="246">
        <f>+SUM(Distributivo_trabajo[[#This Row],[8vo A]:[Tercero de BGU A3]])</f>
        <v>0</v>
      </c>
      <c r="CH319" s="244"/>
      <c r="CI319" s="244"/>
      <c r="CJ319" s="244"/>
      <c r="CK31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19" s="246"/>
      <c r="CM319" s="246">
        <f>+SUM(Distributivo_trabajo[[#This Row],[Directivo]:[Total Periodos acompañamiento]])</f>
        <v>3</v>
      </c>
      <c r="CN319" s="250"/>
    </row>
    <row r="320" spans="1:92" x14ac:dyDescent="0.3">
      <c r="A320" s="227">
        <v>20</v>
      </c>
      <c r="B320" s="228" t="str">
        <f ca="1">IF(Distributivo_trabajo[[#This Row],[Nro.]]="","",VLOOKUP(Distributivo_trabajo[[#This Row],[Nro.]],'Nómina de personal'!$A:$C,3,0))</f>
        <v xml:space="preserve">GLORIA AZUCENA VIERA SANCHEZ </v>
      </c>
      <c r="C320" s="228" t="str">
        <f ca="1">IF(Distributivo_trabajo[[#This Row],[Nro.]]="","",VLOOKUP(Distributivo_trabajo[[#This Row],[Nro.]],'Nómina de personal'!$A:$K,11,0))</f>
        <v>Contrato</v>
      </c>
      <c r="D320" s="228" t="str">
        <f ca="1">IF(Distributivo_trabajo[[#This Row],[Nro.]]="","",VLOOKUP(Distributivo_trabajo[[#This Row],[Nro.]],'Nómina de personal'!$A:$L,12,0))</f>
        <v>Docente</v>
      </c>
      <c r="E320" s="228" t="str">
        <f ca="1">IF(Distributivo_trabajo[[#This Row],[Nro.]]="","",VLOOKUP(Distributivo_trabajo[[#This Row],[Nro.]],'Nómina de personal'!$A:$G,7,0))</f>
        <v>CONTRATO OCACIONAL 2023 DOCENTE  DE INGLÉS</v>
      </c>
      <c r="F320" s="229" t="s">
        <v>455</v>
      </c>
      <c r="G320" s="229" t="s">
        <v>194</v>
      </c>
      <c r="H320" s="229"/>
      <c r="I320" s="230" t="s">
        <v>170</v>
      </c>
      <c r="J320" s="242"/>
      <c r="K320" s="242"/>
      <c r="L320" s="243"/>
      <c r="M320" s="243"/>
      <c r="N320" s="243"/>
      <c r="O320" s="243"/>
      <c r="P320" s="231"/>
      <c r="Q320" s="231"/>
      <c r="R320" s="231"/>
      <c r="S320" s="231"/>
      <c r="T320" s="231"/>
      <c r="U320" s="231"/>
      <c r="V320" s="231"/>
      <c r="W320" s="231"/>
      <c r="X320" s="231"/>
      <c r="Y320" s="231"/>
      <c r="Z320" s="231"/>
      <c r="AA320" s="231"/>
      <c r="AB320" s="231"/>
      <c r="AC320" s="231"/>
      <c r="AD320" s="231"/>
      <c r="AE320" s="231"/>
      <c r="AF320" s="231"/>
      <c r="AG320" s="231"/>
      <c r="AH320" s="231">
        <v>3</v>
      </c>
      <c r="AI320" s="231"/>
      <c r="AJ320" s="243"/>
      <c r="AK320" s="243"/>
      <c r="AL320" s="243"/>
      <c r="AM320" s="243"/>
      <c r="AN320" s="243"/>
      <c r="AO320" s="243"/>
      <c r="AP320" s="243"/>
      <c r="AQ320" s="243"/>
      <c r="AR320" s="243"/>
      <c r="AS320" s="243"/>
      <c r="AT320" s="244"/>
      <c r="AU320" s="244"/>
      <c r="AV320" s="244"/>
      <c r="AW320" s="244"/>
      <c r="AX320" s="245"/>
      <c r="AY320" s="244"/>
      <c r="AZ320" s="244"/>
      <c r="BA320" s="244"/>
      <c r="BB320" s="244"/>
      <c r="BC320" s="244"/>
      <c r="BD320" s="244"/>
      <c r="BE320" s="244"/>
      <c r="BF320" s="244"/>
      <c r="BG320" s="244"/>
      <c r="BH320" s="244"/>
      <c r="BI320" s="246">
        <f>+SUM(Distributivo_trabajo[[#This Row],[Grupo 3 años A]:[Tercero de BT IEME A]])</f>
        <v>3</v>
      </c>
      <c r="BJ320" s="247"/>
      <c r="BK320" s="247"/>
      <c r="BL320" s="247"/>
      <c r="BM320" s="247"/>
      <c r="BN320" s="247"/>
      <c r="BO320" s="247"/>
      <c r="BP320" s="247"/>
      <c r="BQ320" s="247"/>
      <c r="BR320" s="247"/>
      <c r="BS320" s="247"/>
      <c r="BT320" s="247"/>
      <c r="BU320" s="247"/>
      <c r="BV320" s="248"/>
      <c r="BW320" s="248"/>
      <c r="BX320" s="248"/>
      <c r="BY320" s="248"/>
      <c r="BZ320" s="249">
        <f>+SUM(Distributivo_trabajo[[#This Row],[Grupo 3 años A2]:[BTP]])</f>
        <v>0</v>
      </c>
      <c r="CA320" s="244"/>
      <c r="CB320" s="244"/>
      <c r="CC320" s="244"/>
      <c r="CD320" s="244"/>
      <c r="CE320" s="244"/>
      <c r="CF320" s="244"/>
      <c r="CG320" s="246">
        <f>+SUM(Distributivo_trabajo[[#This Row],[8vo A]:[Tercero de BGU A3]])</f>
        <v>0</v>
      </c>
      <c r="CH320" s="244"/>
      <c r="CI320" s="244"/>
      <c r="CJ320" s="244"/>
      <c r="CK32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0" s="246"/>
      <c r="CM320" s="246">
        <f>+SUM(Distributivo_trabajo[[#This Row],[Directivo]:[Total Periodos acompañamiento]])</f>
        <v>3</v>
      </c>
      <c r="CN320" s="250"/>
    </row>
    <row r="321" spans="1:92" x14ac:dyDescent="0.3">
      <c r="A321" s="227">
        <v>20</v>
      </c>
      <c r="B321" s="228" t="str">
        <f ca="1">IF(Distributivo_trabajo[[#This Row],[Nro.]]="","",VLOOKUP(Distributivo_trabajo[[#This Row],[Nro.]],'Nómina de personal'!$A:$C,3,0))</f>
        <v xml:space="preserve">GLORIA AZUCENA VIERA SANCHEZ </v>
      </c>
      <c r="C321" s="228" t="str">
        <f ca="1">IF(Distributivo_trabajo[[#This Row],[Nro.]]="","",VLOOKUP(Distributivo_trabajo[[#This Row],[Nro.]],'Nómina de personal'!$A:$K,11,0))</f>
        <v>Contrato</v>
      </c>
      <c r="D321" s="228" t="str">
        <f ca="1">IF(Distributivo_trabajo[[#This Row],[Nro.]]="","",VLOOKUP(Distributivo_trabajo[[#This Row],[Nro.]],'Nómina de personal'!$A:$L,12,0))</f>
        <v>Docente</v>
      </c>
      <c r="E321" s="228" t="str">
        <f ca="1">IF(Distributivo_trabajo[[#This Row],[Nro.]]="","",VLOOKUP(Distributivo_trabajo[[#This Row],[Nro.]],'Nómina de personal'!$A:$G,7,0))</f>
        <v>CONTRATO OCACIONAL 2023 DOCENTE  DE INGLÉS</v>
      </c>
      <c r="F321" s="229" t="s">
        <v>455</v>
      </c>
      <c r="G321" s="229" t="s">
        <v>194</v>
      </c>
      <c r="H321" s="229"/>
      <c r="I321" s="230" t="s">
        <v>170</v>
      </c>
      <c r="J321" s="242"/>
      <c r="K321" s="242"/>
      <c r="L321" s="243"/>
      <c r="M321" s="243"/>
      <c r="N321" s="243"/>
      <c r="O321" s="243"/>
      <c r="P321" s="231"/>
      <c r="Q321" s="231"/>
      <c r="R321" s="231"/>
      <c r="S321" s="231"/>
      <c r="T321" s="231"/>
      <c r="U321" s="231"/>
      <c r="V321" s="231"/>
      <c r="W321" s="231"/>
      <c r="X321" s="231"/>
      <c r="Y321" s="231"/>
      <c r="Z321" s="231"/>
      <c r="AA321" s="231"/>
      <c r="AB321" s="231"/>
      <c r="AC321" s="231"/>
      <c r="AD321" s="231"/>
      <c r="AE321" s="231"/>
      <c r="AF321" s="231"/>
      <c r="AG321" s="231"/>
      <c r="AH321" s="231"/>
      <c r="AI321" s="231">
        <v>3</v>
      </c>
      <c r="AJ321" s="243"/>
      <c r="AK321" s="243"/>
      <c r="AL321" s="243"/>
      <c r="AM321" s="243"/>
      <c r="AN321" s="243"/>
      <c r="AO321" s="243"/>
      <c r="AP321" s="243"/>
      <c r="AQ321" s="243"/>
      <c r="AR321" s="243"/>
      <c r="AS321" s="243"/>
      <c r="AT321" s="244"/>
      <c r="AU321" s="244"/>
      <c r="AV321" s="244"/>
      <c r="AW321" s="244"/>
      <c r="AX321" s="245"/>
      <c r="AY321" s="244"/>
      <c r="AZ321" s="244"/>
      <c r="BA321" s="244"/>
      <c r="BB321" s="244"/>
      <c r="BC321" s="244"/>
      <c r="BD321" s="244"/>
      <c r="BE321" s="244"/>
      <c r="BF321" s="244"/>
      <c r="BG321" s="244"/>
      <c r="BH321" s="244"/>
      <c r="BI321" s="246">
        <f>+SUM(Distributivo_trabajo[[#This Row],[Grupo 3 años A]:[Tercero de BT IEME A]])</f>
        <v>3</v>
      </c>
      <c r="BJ321" s="247"/>
      <c r="BK321" s="247"/>
      <c r="BL321" s="247"/>
      <c r="BM321" s="247"/>
      <c r="BN321" s="247"/>
      <c r="BO321" s="247"/>
      <c r="BP321" s="247"/>
      <c r="BQ321" s="247"/>
      <c r="BR321" s="247"/>
      <c r="BS321" s="247"/>
      <c r="BT321" s="247"/>
      <c r="BU321" s="247"/>
      <c r="BV321" s="248"/>
      <c r="BW321" s="248"/>
      <c r="BX321" s="248"/>
      <c r="BY321" s="248"/>
      <c r="BZ321" s="249">
        <f>+SUM(Distributivo_trabajo[[#This Row],[Grupo 3 años A2]:[BTP]])</f>
        <v>0</v>
      </c>
      <c r="CA321" s="244"/>
      <c r="CB321" s="244"/>
      <c r="CC321" s="244"/>
      <c r="CD321" s="244"/>
      <c r="CE321" s="244"/>
      <c r="CF321" s="244"/>
      <c r="CG321" s="246">
        <f>+SUM(Distributivo_trabajo[[#This Row],[8vo A]:[Tercero de BGU A3]])</f>
        <v>0</v>
      </c>
      <c r="CH321" s="244"/>
      <c r="CI321" s="244"/>
      <c r="CJ321" s="244"/>
      <c r="CK32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1" s="246"/>
      <c r="CM321" s="246">
        <f>+SUM(Distributivo_trabajo[[#This Row],[Directivo]:[Total Periodos acompañamiento]])</f>
        <v>3</v>
      </c>
      <c r="CN321" s="250"/>
    </row>
    <row r="322" spans="1:92" x14ac:dyDescent="0.3">
      <c r="A322" s="227">
        <v>20</v>
      </c>
      <c r="B322" s="228" t="str">
        <f ca="1">IF(Distributivo_trabajo[[#This Row],[Nro.]]="","",VLOOKUP(Distributivo_trabajo[[#This Row],[Nro.]],'Nómina de personal'!$A:$C,3,0))</f>
        <v xml:space="preserve">GLORIA AZUCENA VIERA SANCHEZ </v>
      </c>
      <c r="C322" s="228" t="str">
        <f ca="1">IF(Distributivo_trabajo[[#This Row],[Nro.]]="","",VLOOKUP(Distributivo_trabajo[[#This Row],[Nro.]],'Nómina de personal'!$A:$K,11,0))</f>
        <v>Contrato</v>
      </c>
      <c r="D322" s="228" t="str">
        <f ca="1">IF(Distributivo_trabajo[[#This Row],[Nro.]]="","",VLOOKUP(Distributivo_trabajo[[#This Row],[Nro.]],'Nómina de personal'!$A:$L,12,0))</f>
        <v>Docente</v>
      </c>
      <c r="E322" s="228" t="str">
        <f ca="1">IF(Distributivo_trabajo[[#This Row],[Nro.]]="","",VLOOKUP(Distributivo_trabajo[[#This Row],[Nro.]],'Nómina de personal'!$A:$G,7,0))</f>
        <v>CONTRATO OCACIONAL 2023 DOCENTE  DE INGLÉS</v>
      </c>
      <c r="F322" s="229" t="s">
        <v>455</v>
      </c>
      <c r="G322" s="229" t="s">
        <v>194</v>
      </c>
      <c r="H322" s="229"/>
      <c r="I322" s="230" t="s">
        <v>170</v>
      </c>
      <c r="J322" s="242"/>
      <c r="K322" s="242"/>
      <c r="L322" s="243"/>
      <c r="M322" s="243"/>
      <c r="N322" s="243"/>
      <c r="O322" s="243"/>
      <c r="P322" s="231"/>
      <c r="Q322" s="231"/>
      <c r="R322" s="231"/>
      <c r="S322" s="231"/>
      <c r="T322" s="231"/>
      <c r="U322" s="231"/>
      <c r="V322" s="231"/>
      <c r="W322" s="231"/>
      <c r="X322" s="231"/>
      <c r="Y322" s="231"/>
      <c r="Z322" s="231"/>
      <c r="AA322" s="231"/>
      <c r="AB322" s="231"/>
      <c r="AC322" s="231"/>
      <c r="AD322" s="231"/>
      <c r="AE322" s="231"/>
      <c r="AF322" s="231"/>
      <c r="AG322" s="231"/>
      <c r="AH322" s="231"/>
      <c r="AI322" s="231"/>
      <c r="AJ322" s="243">
        <v>3</v>
      </c>
      <c r="AK322" s="243"/>
      <c r="AL322" s="243"/>
      <c r="AM322" s="243"/>
      <c r="AN322" s="243"/>
      <c r="AO322" s="243"/>
      <c r="AP322" s="243"/>
      <c r="AQ322" s="243"/>
      <c r="AR322" s="243"/>
      <c r="AS322" s="243"/>
      <c r="AT322" s="244"/>
      <c r="AU322" s="244"/>
      <c r="AV322" s="244"/>
      <c r="AW322" s="244"/>
      <c r="AX322" s="245"/>
      <c r="AY322" s="244"/>
      <c r="AZ322" s="244"/>
      <c r="BA322" s="244"/>
      <c r="BB322" s="244"/>
      <c r="BC322" s="244"/>
      <c r="BD322" s="244"/>
      <c r="BE322" s="244"/>
      <c r="BF322" s="244"/>
      <c r="BG322" s="244"/>
      <c r="BH322" s="244"/>
      <c r="BI322" s="246">
        <f>+SUM(Distributivo_trabajo[[#This Row],[Grupo 3 años A]:[Tercero de BT IEME A]])</f>
        <v>3</v>
      </c>
      <c r="BJ322" s="247"/>
      <c r="BK322" s="247"/>
      <c r="BL322" s="247"/>
      <c r="BM322" s="247"/>
      <c r="BN322" s="247"/>
      <c r="BO322" s="247"/>
      <c r="BP322" s="247"/>
      <c r="BQ322" s="247"/>
      <c r="BR322" s="247"/>
      <c r="BS322" s="247"/>
      <c r="BT322" s="247"/>
      <c r="BU322" s="247"/>
      <c r="BV322" s="248"/>
      <c r="BW322" s="248"/>
      <c r="BX322" s="248"/>
      <c r="BY322" s="248"/>
      <c r="BZ322" s="249">
        <f>+SUM(Distributivo_trabajo[[#This Row],[Grupo 3 años A2]:[BTP]])</f>
        <v>0</v>
      </c>
      <c r="CA322" s="244"/>
      <c r="CB322" s="244"/>
      <c r="CC322" s="244"/>
      <c r="CD322" s="244"/>
      <c r="CE322" s="244"/>
      <c r="CF322" s="244"/>
      <c r="CG322" s="246">
        <f>+SUM(Distributivo_trabajo[[#This Row],[8vo A]:[Tercero de BGU A3]])</f>
        <v>0</v>
      </c>
      <c r="CH322" s="244"/>
      <c r="CI322" s="244"/>
      <c r="CJ322" s="244"/>
      <c r="CK32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2" s="246"/>
      <c r="CM322" s="246">
        <f>+SUM(Distributivo_trabajo[[#This Row],[Directivo]:[Total Periodos acompañamiento]])</f>
        <v>3</v>
      </c>
      <c r="CN322" s="250"/>
    </row>
    <row r="323" spans="1:92" x14ac:dyDescent="0.3">
      <c r="A323" s="227">
        <v>20</v>
      </c>
      <c r="B323" s="228" t="str">
        <f ca="1">IF(Distributivo_trabajo[[#This Row],[Nro.]]="","",VLOOKUP(Distributivo_trabajo[[#This Row],[Nro.]],'Nómina de personal'!$A:$C,3,0))</f>
        <v xml:space="preserve">GLORIA AZUCENA VIERA SANCHEZ </v>
      </c>
      <c r="C323" s="228" t="str">
        <f ca="1">IF(Distributivo_trabajo[[#This Row],[Nro.]]="","",VLOOKUP(Distributivo_trabajo[[#This Row],[Nro.]],'Nómina de personal'!$A:$K,11,0))</f>
        <v>Contrato</v>
      </c>
      <c r="D323" s="228" t="str">
        <f ca="1">IF(Distributivo_trabajo[[#This Row],[Nro.]]="","",VLOOKUP(Distributivo_trabajo[[#This Row],[Nro.]],'Nómina de personal'!$A:$L,12,0))</f>
        <v>Docente</v>
      </c>
      <c r="E323" s="228" t="str">
        <f ca="1">IF(Distributivo_trabajo[[#This Row],[Nro.]]="","",VLOOKUP(Distributivo_trabajo[[#This Row],[Nro.]],'Nómina de personal'!$A:$G,7,0))</f>
        <v>CONTRATO OCACIONAL 2023 DOCENTE  DE INGLÉS</v>
      </c>
      <c r="F323" s="229" t="s">
        <v>455</v>
      </c>
      <c r="G323" s="229" t="s">
        <v>196</v>
      </c>
      <c r="H323" s="229"/>
      <c r="I323" s="230" t="s">
        <v>845</v>
      </c>
      <c r="J323" s="230"/>
      <c r="K323" s="230"/>
      <c r="L323" s="231"/>
      <c r="M323" s="231"/>
      <c r="N323" s="231"/>
      <c r="O323" s="231"/>
      <c r="P323" s="231"/>
      <c r="Q323" s="231"/>
      <c r="R323" s="231"/>
      <c r="S323" s="231"/>
      <c r="T323" s="231"/>
      <c r="U323" s="231"/>
      <c r="V323" s="231"/>
      <c r="W323" s="231"/>
      <c r="X323" s="231"/>
      <c r="Y323" s="231"/>
      <c r="Z323" s="231"/>
      <c r="AA323" s="231"/>
      <c r="AB323" s="231"/>
      <c r="AC323" s="231"/>
      <c r="AD323" s="231"/>
      <c r="AE323" s="231"/>
      <c r="AF323" s="231"/>
      <c r="AG323" s="231"/>
      <c r="AH323" s="231"/>
      <c r="AI323" s="231"/>
      <c r="AJ323" s="231"/>
      <c r="AK323" s="231"/>
      <c r="AL323" s="231"/>
      <c r="AM323" s="231"/>
      <c r="AN323" s="231">
        <v>1</v>
      </c>
      <c r="AO323" s="231"/>
      <c r="AP323" s="231"/>
      <c r="AQ323" s="231"/>
      <c r="AR323" s="231"/>
      <c r="AS323" s="231"/>
      <c r="AT323" s="232"/>
      <c r="AU323" s="232"/>
      <c r="AV323" s="232"/>
      <c r="AW323" s="232"/>
      <c r="AX323" s="233"/>
      <c r="AY323" s="232"/>
      <c r="AZ323" s="232"/>
      <c r="BA323" s="232"/>
      <c r="BB323" s="232"/>
      <c r="BC323" s="232"/>
      <c r="BD323" s="232"/>
      <c r="BE323" s="232"/>
      <c r="BF323" s="232"/>
      <c r="BG323" s="232"/>
      <c r="BH323" s="232"/>
      <c r="BI323" s="234">
        <f>+SUM(Distributivo_trabajo[[#This Row],[Grupo 3 años A]:[Tercero de BT IEME A]])</f>
        <v>1</v>
      </c>
      <c r="BJ323" s="235"/>
      <c r="BK323" s="235"/>
      <c r="BL323" s="235"/>
      <c r="BM323" s="235"/>
      <c r="BN323" s="235"/>
      <c r="BO323" s="235"/>
      <c r="BP323" s="235"/>
      <c r="BQ323" s="235"/>
      <c r="BR323" s="235"/>
      <c r="BS323" s="235"/>
      <c r="BT323" s="235"/>
      <c r="BU323" s="235"/>
      <c r="BV323" s="236"/>
      <c r="BW323" s="236"/>
      <c r="BX323" s="236"/>
      <c r="BY323" s="236"/>
      <c r="BZ323" s="237">
        <f>+SUM(Distributivo_trabajo[[#This Row],[Grupo 3 años A2]:[BTP]])</f>
        <v>0</v>
      </c>
      <c r="CA323" s="232"/>
      <c r="CB323" s="232"/>
      <c r="CC323" s="232"/>
      <c r="CD323" s="232"/>
      <c r="CE323" s="232"/>
      <c r="CF323" s="232"/>
      <c r="CG323" s="234">
        <f>+SUM(Distributivo_trabajo[[#This Row],[8vo A]:[Tercero de BGU A3]])</f>
        <v>0</v>
      </c>
      <c r="CH323" s="232"/>
      <c r="CI323" s="232"/>
      <c r="CJ323" s="232"/>
      <c r="CK32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23" s="234"/>
      <c r="CM323" s="234">
        <f>+SUM(Distributivo_trabajo[[#This Row],[Directivo]:[Total Periodos acompañamiento]])</f>
        <v>1</v>
      </c>
      <c r="CN323" s="238"/>
    </row>
    <row r="324" spans="1:92" x14ac:dyDescent="0.3">
      <c r="A324" s="227">
        <v>46</v>
      </c>
      <c r="B324" s="228" t="str">
        <f ca="1">IF(Distributivo_trabajo[[#This Row],[Nro.]]="","",VLOOKUP(Distributivo_trabajo[[#This Row],[Nro.]],'Nómina de personal'!$A:$C,3,0))</f>
        <v>MONICA JEANETH CHUQUITARCO TIPAN</v>
      </c>
      <c r="C324" s="228" t="str">
        <f ca="1">IF(Distributivo_trabajo[[#This Row],[Nro.]]="","",VLOOKUP(Distributivo_trabajo[[#This Row],[Nro.]],'Nómina de personal'!$A:$K,11,0))</f>
        <v>Nomb. Provisional</v>
      </c>
      <c r="D324" s="228" t="str">
        <f ca="1">IF(Distributivo_trabajo[[#This Row],[Nro.]]="","",VLOOKUP(Distributivo_trabajo[[#This Row],[Nro.]],'Nómina de personal'!$A:$L,12,0))</f>
        <v>Docente</v>
      </c>
      <c r="E324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24" s="229" t="s">
        <v>455</v>
      </c>
      <c r="G324" s="229" t="s">
        <v>192</v>
      </c>
      <c r="H324" s="229"/>
      <c r="I324" s="230" t="s">
        <v>170</v>
      </c>
      <c r="J324" s="230"/>
      <c r="K324" s="230"/>
      <c r="L324" s="231"/>
      <c r="M324" s="231"/>
      <c r="N324" s="231"/>
      <c r="O324" s="231"/>
      <c r="P324" s="231"/>
      <c r="Q324" s="231"/>
      <c r="R324" s="231"/>
      <c r="S324" s="231"/>
      <c r="T324" s="231"/>
      <c r="U324" s="231">
        <v>3</v>
      </c>
      <c r="V324" s="231"/>
      <c r="W324" s="231"/>
      <c r="X324" s="231"/>
      <c r="Y324" s="231"/>
      <c r="Z324" s="231"/>
      <c r="AA324" s="231"/>
      <c r="AB324" s="231"/>
      <c r="AC324" s="231"/>
      <c r="AD324" s="231"/>
      <c r="AE324" s="231"/>
      <c r="AF324" s="231"/>
      <c r="AG324" s="231"/>
      <c r="AH324" s="231"/>
      <c r="AI324" s="231"/>
      <c r="AJ324" s="231"/>
      <c r="AK324" s="231"/>
      <c r="AL324" s="231"/>
      <c r="AM324" s="231"/>
      <c r="AN324" s="231"/>
      <c r="AO324" s="231"/>
      <c r="AP324" s="231"/>
      <c r="AQ324" s="231"/>
      <c r="AR324" s="231"/>
      <c r="AS324" s="231"/>
      <c r="AT324" s="232"/>
      <c r="AU324" s="232"/>
      <c r="AV324" s="232"/>
      <c r="AW324" s="232"/>
      <c r="AX324" s="233"/>
      <c r="AY324" s="232"/>
      <c r="AZ324" s="232"/>
      <c r="BA324" s="232"/>
      <c r="BB324" s="232"/>
      <c r="BC324" s="232"/>
      <c r="BD324" s="232"/>
      <c r="BE324" s="232"/>
      <c r="BF324" s="232"/>
      <c r="BG324" s="232"/>
      <c r="BH324" s="232"/>
      <c r="BI324" s="234">
        <f>+SUM(Distributivo_trabajo[[#This Row],[Grupo 3 años A]:[Tercero de BT IEME A]])</f>
        <v>3</v>
      </c>
      <c r="BJ324" s="235"/>
      <c r="BK324" s="235"/>
      <c r="BL324" s="235"/>
      <c r="BM324" s="235"/>
      <c r="BN324" s="235"/>
      <c r="BO324" s="235"/>
      <c r="BP324" s="235"/>
      <c r="BQ324" s="235"/>
      <c r="BR324" s="235"/>
      <c r="BS324" s="235"/>
      <c r="BT324" s="235"/>
      <c r="BU324" s="235"/>
      <c r="BV324" s="236"/>
      <c r="BW324" s="236"/>
      <c r="BX324" s="236"/>
      <c r="BY324" s="236"/>
      <c r="BZ324" s="237">
        <f>+SUM(Distributivo_trabajo[[#This Row],[Grupo 3 años A2]:[BTP]])</f>
        <v>0</v>
      </c>
      <c r="CA324" s="232"/>
      <c r="CB324" s="232"/>
      <c r="CC324" s="232"/>
      <c r="CD324" s="232"/>
      <c r="CE324" s="232"/>
      <c r="CF324" s="232"/>
      <c r="CG324" s="234">
        <f>+SUM(Distributivo_trabajo[[#This Row],[8vo A]:[Tercero de BGU A3]])</f>
        <v>0</v>
      </c>
      <c r="CH324" s="232"/>
      <c r="CI324" s="232"/>
      <c r="CJ324" s="232"/>
      <c r="CK32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4" s="234">
        <v>5</v>
      </c>
      <c r="CM324" s="234">
        <f>+SUM(Distributivo_trabajo[[#This Row],[Directivo]:[Total Periodos acompañamiento]])</f>
        <v>8</v>
      </c>
      <c r="CN324" s="238"/>
    </row>
    <row r="325" spans="1:92" x14ac:dyDescent="0.3">
      <c r="A325" s="227">
        <v>46</v>
      </c>
      <c r="B325" s="228" t="str">
        <f ca="1">IF(Distributivo_trabajo[[#This Row],[Nro.]]="","",VLOOKUP(Distributivo_trabajo[[#This Row],[Nro.]],'Nómina de personal'!$A:$C,3,0))</f>
        <v>MONICA JEANETH CHUQUITARCO TIPAN</v>
      </c>
      <c r="C325" s="228" t="str">
        <f ca="1">IF(Distributivo_trabajo[[#This Row],[Nro.]]="","",VLOOKUP(Distributivo_trabajo[[#This Row],[Nro.]],'Nómina de personal'!$A:$K,11,0))</f>
        <v>Nomb. Provisional</v>
      </c>
      <c r="D325" s="228" t="str">
        <f ca="1">IF(Distributivo_trabajo[[#This Row],[Nro.]]="","",VLOOKUP(Distributivo_trabajo[[#This Row],[Nro.]],'Nómina de personal'!$A:$L,12,0))</f>
        <v>Docente</v>
      </c>
      <c r="E325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25" s="229" t="s">
        <v>455</v>
      </c>
      <c r="G325" s="229" t="s">
        <v>192</v>
      </c>
      <c r="H325" s="229"/>
      <c r="I325" s="230" t="s">
        <v>170</v>
      </c>
      <c r="J325" s="242"/>
      <c r="K325" s="242"/>
      <c r="L325" s="243"/>
      <c r="M325" s="243"/>
      <c r="N325" s="243"/>
      <c r="O325" s="243"/>
      <c r="P325" s="231"/>
      <c r="Q325" s="231"/>
      <c r="R325" s="231"/>
      <c r="S325" s="231"/>
      <c r="T325" s="231"/>
      <c r="U325" s="231"/>
      <c r="V325" s="231">
        <v>3</v>
      </c>
      <c r="W325" s="231"/>
      <c r="X325" s="231"/>
      <c r="Y325" s="231"/>
      <c r="Z325" s="231"/>
      <c r="AA325" s="231"/>
      <c r="AB325" s="231"/>
      <c r="AC325" s="231"/>
      <c r="AD325" s="231"/>
      <c r="AE325" s="231"/>
      <c r="AF325" s="231"/>
      <c r="AG325" s="231"/>
      <c r="AH325" s="231"/>
      <c r="AI325" s="231"/>
      <c r="AJ325" s="243"/>
      <c r="AK325" s="243"/>
      <c r="AL325" s="243"/>
      <c r="AM325" s="243"/>
      <c r="AN325" s="243"/>
      <c r="AO325" s="243"/>
      <c r="AP325" s="243"/>
      <c r="AQ325" s="243"/>
      <c r="AR325" s="243"/>
      <c r="AS325" s="243"/>
      <c r="AT325" s="244"/>
      <c r="AU325" s="244"/>
      <c r="AV325" s="244"/>
      <c r="AW325" s="244"/>
      <c r="AX325" s="245"/>
      <c r="AY325" s="244"/>
      <c r="AZ325" s="244"/>
      <c r="BA325" s="244"/>
      <c r="BB325" s="244"/>
      <c r="BC325" s="244"/>
      <c r="BD325" s="244"/>
      <c r="BE325" s="244"/>
      <c r="BF325" s="244"/>
      <c r="BG325" s="244"/>
      <c r="BH325" s="244"/>
      <c r="BI325" s="246">
        <f>+SUM(Distributivo_trabajo[[#This Row],[Grupo 3 años A]:[Tercero de BT IEME A]])</f>
        <v>3</v>
      </c>
      <c r="BJ325" s="247"/>
      <c r="BK325" s="247"/>
      <c r="BL325" s="247"/>
      <c r="BM325" s="247"/>
      <c r="BN325" s="247"/>
      <c r="BO325" s="247"/>
      <c r="BP325" s="247"/>
      <c r="BQ325" s="247"/>
      <c r="BR325" s="247"/>
      <c r="BS325" s="247"/>
      <c r="BT325" s="247"/>
      <c r="BU325" s="247"/>
      <c r="BV325" s="248"/>
      <c r="BW325" s="248"/>
      <c r="BX325" s="248"/>
      <c r="BY325" s="248"/>
      <c r="BZ325" s="249">
        <f>+SUM(Distributivo_trabajo[[#This Row],[Grupo 3 años A2]:[BTP]])</f>
        <v>0</v>
      </c>
      <c r="CA325" s="244"/>
      <c r="CB325" s="244"/>
      <c r="CC325" s="244"/>
      <c r="CD325" s="244"/>
      <c r="CE325" s="244"/>
      <c r="CF325" s="244"/>
      <c r="CG325" s="246">
        <f>+SUM(Distributivo_trabajo[[#This Row],[8vo A]:[Tercero de BGU A3]])</f>
        <v>0</v>
      </c>
      <c r="CH325" s="244"/>
      <c r="CI325" s="244"/>
      <c r="CJ325" s="244"/>
      <c r="CK32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5" s="246"/>
      <c r="CM325" s="246">
        <f>+SUM(Distributivo_trabajo[[#This Row],[Directivo]:[Total Periodos acompañamiento]])</f>
        <v>3</v>
      </c>
      <c r="CN325" s="250"/>
    </row>
    <row r="326" spans="1:92" x14ac:dyDescent="0.3">
      <c r="A326" s="227">
        <v>46</v>
      </c>
      <c r="B326" s="228" t="str">
        <f ca="1">IF(Distributivo_trabajo[[#This Row],[Nro.]]="","",VLOOKUP(Distributivo_trabajo[[#This Row],[Nro.]],'Nómina de personal'!$A:$C,3,0))</f>
        <v>MONICA JEANETH CHUQUITARCO TIPAN</v>
      </c>
      <c r="C326" s="228" t="str">
        <f ca="1">IF(Distributivo_trabajo[[#This Row],[Nro.]]="","",VLOOKUP(Distributivo_trabajo[[#This Row],[Nro.]],'Nómina de personal'!$A:$K,11,0))</f>
        <v>Nomb. Provisional</v>
      </c>
      <c r="D326" s="228" t="str">
        <f ca="1">IF(Distributivo_trabajo[[#This Row],[Nro.]]="","",VLOOKUP(Distributivo_trabajo[[#This Row],[Nro.]],'Nómina de personal'!$A:$L,12,0))</f>
        <v>Docente</v>
      </c>
      <c r="E326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26" s="229" t="s">
        <v>455</v>
      </c>
      <c r="G326" s="229" t="s">
        <v>192</v>
      </c>
      <c r="H326" s="229"/>
      <c r="I326" s="230" t="s">
        <v>170</v>
      </c>
      <c r="J326" s="242"/>
      <c r="K326" s="242"/>
      <c r="L326" s="243"/>
      <c r="M326" s="243"/>
      <c r="N326" s="243"/>
      <c r="O326" s="243"/>
      <c r="P326" s="231"/>
      <c r="Q326" s="231"/>
      <c r="R326" s="231"/>
      <c r="S326" s="231"/>
      <c r="T326" s="231"/>
      <c r="U326" s="231"/>
      <c r="V326" s="231"/>
      <c r="W326" s="231">
        <v>3</v>
      </c>
      <c r="X326" s="231"/>
      <c r="Y326" s="231"/>
      <c r="Z326" s="231"/>
      <c r="AA326" s="231"/>
      <c r="AB326" s="231"/>
      <c r="AC326" s="231"/>
      <c r="AD326" s="231"/>
      <c r="AE326" s="231"/>
      <c r="AF326" s="231"/>
      <c r="AG326" s="231"/>
      <c r="AH326" s="231"/>
      <c r="AI326" s="231"/>
      <c r="AJ326" s="243"/>
      <c r="AK326" s="243"/>
      <c r="AL326" s="243"/>
      <c r="AM326" s="243"/>
      <c r="AN326" s="243"/>
      <c r="AO326" s="243"/>
      <c r="AP326" s="243"/>
      <c r="AQ326" s="243"/>
      <c r="AR326" s="243"/>
      <c r="AS326" s="243"/>
      <c r="AT326" s="244"/>
      <c r="AU326" s="244"/>
      <c r="AV326" s="244"/>
      <c r="AW326" s="244"/>
      <c r="AX326" s="245"/>
      <c r="AY326" s="244"/>
      <c r="AZ326" s="244"/>
      <c r="BA326" s="244"/>
      <c r="BB326" s="244"/>
      <c r="BC326" s="244"/>
      <c r="BD326" s="244"/>
      <c r="BE326" s="244"/>
      <c r="BF326" s="244"/>
      <c r="BG326" s="244"/>
      <c r="BH326" s="244"/>
      <c r="BI326" s="246">
        <f>+SUM(Distributivo_trabajo[[#This Row],[Grupo 3 años A]:[Tercero de BT IEME A]])</f>
        <v>3</v>
      </c>
      <c r="BJ326" s="247"/>
      <c r="BK326" s="247"/>
      <c r="BL326" s="247"/>
      <c r="BM326" s="247"/>
      <c r="BN326" s="247"/>
      <c r="BO326" s="247"/>
      <c r="BP326" s="247"/>
      <c r="BQ326" s="247"/>
      <c r="BR326" s="247"/>
      <c r="BS326" s="247"/>
      <c r="BT326" s="247"/>
      <c r="BU326" s="247"/>
      <c r="BV326" s="248"/>
      <c r="BW326" s="248"/>
      <c r="BX326" s="248"/>
      <c r="BY326" s="248"/>
      <c r="BZ326" s="249">
        <f>+SUM(Distributivo_trabajo[[#This Row],[Grupo 3 años A2]:[BTP]])</f>
        <v>0</v>
      </c>
      <c r="CA326" s="244"/>
      <c r="CB326" s="244"/>
      <c r="CC326" s="244"/>
      <c r="CD326" s="244"/>
      <c r="CE326" s="244"/>
      <c r="CF326" s="244"/>
      <c r="CG326" s="246">
        <f>+SUM(Distributivo_trabajo[[#This Row],[8vo A]:[Tercero de BGU A3]])</f>
        <v>0</v>
      </c>
      <c r="CH326" s="244"/>
      <c r="CI326" s="244"/>
      <c r="CJ326" s="244"/>
      <c r="CK32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6" s="246"/>
      <c r="CM326" s="246">
        <f>+SUM(Distributivo_trabajo[[#This Row],[Directivo]:[Total Periodos acompañamiento]])</f>
        <v>3</v>
      </c>
      <c r="CN326" s="250"/>
    </row>
    <row r="327" spans="1:92" x14ac:dyDescent="0.3">
      <c r="A327" s="227">
        <v>46</v>
      </c>
      <c r="B327" s="228" t="str">
        <f ca="1">IF(Distributivo_trabajo[[#This Row],[Nro.]]="","",VLOOKUP(Distributivo_trabajo[[#This Row],[Nro.]],'Nómina de personal'!$A:$C,3,0))</f>
        <v>MONICA JEANETH CHUQUITARCO TIPAN</v>
      </c>
      <c r="C327" s="228" t="str">
        <f ca="1">IF(Distributivo_trabajo[[#This Row],[Nro.]]="","",VLOOKUP(Distributivo_trabajo[[#This Row],[Nro.]],'Nómina de personal'!$A:$K,11,0))</f>
        <v>Nomb. Provisional</v>
      </c>
      <c r="D327" s="228" t="str">
        <f ca="1">IF(Distributivo_trabajo[[#This Row],[Nro.]]="","",VLOOKUP(Distributivo_trabajo[[#This Row],[Nro.]],'Nómina de personal'!$A:$L,12,0))</f>
        <v>Docente</v>
      </c>
      <c r="E327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27" s="229" t="s">
        <v>455</v>
      </c>
      <c r="G327" s="229" t="s">
        <v>192</v>
      </c>
      <c r="H327" s="229"/>
      <c r="I327" s="230" t="s">
        <v>170</v>
      </c>
      <c r="J327" s="242"/>
      <c r="K327" s="242"/>
      <c r="L327" s="243"/>
      <c r="M327" s="243"/>
      <c r="N327" s="243"/>
      <c r="O327" s="243"/>
      <c r="P327" s="231"/>
      <c r="Q327" s="231"/>
      <c r="R327" s="231"/>
      <c r="S327" s="231"/>
      <c r="T327" s="231"/>
      <c r="U327" s="231"/>
      <c r="V327" s="231"/>
      <c r="W327" s="231"/>
      <c r="X327" s="231">
        <v>3</v>
      </c>
      <c r="Y327" s="231"/>
      <c r="Z327" s="231"/>
      <c r="AA327" s="231"/>
      <c r="AB327" s="231"/>
      <c r="AC327" s="231"/>
      <c r="AD327" s="231"/>
      <c r="AE327" s="231"/>
      <c r="AF327" s="231"/>
      <c r="AG327" s="231"/>
      <c r="AH327" s="231"/>
      <c r="AI327" s="231"/>
      <c r="AJ327" s="243"/>
      <c r="AK327" s="243"/>
      <c r="AL327" s="243"/>
      <c r="AM327" s="243"/>
      <c r="AN327" s="243"/>
      <c r="AO327" s="243"/>
      <c r="AP327" s="243"/>
      <c r="AQ327" s="243"/>
      <c r="AR327" s="243"/>
      <c r="AS327" s="243"/>
      <c r="AT327" s="244"/>
      <c r="AU327" s="244"/>
      <c r="AV327" s="244"/>
      <c r="AW327" s="244"/>
      <c r="AX327" s="245"/>
      <c r="AY327" s="244"/>
      <c r="AZ327" s="244"/>
      <c r="BA327" s="244"/>
      <c r="BB327" s="244"/>
      <c r="BC327" s="244"/>
      <c r="BD327" s="244"/>
      <c r="BE327" s="244"/>
      <c r="BF327" s="244"/>
      <c r="BG327" s="244"/>
      <c r="BH327" s="244"/>
      <c r="BI327" s="246">
        <f>+SUM(Distributivo_trabajo[[#This Row],[Grupo 3 años A]:[Tercero de BT IEME A]])</f>
        <v>3</v>
      </c>
      <c r="BJ327" s="247"/>
      <c r="BK327" s="247"/>
      <c r="BL327" s="247"/>
      <c r="BM327" s="247"/>
      <c r="BN327" s="247"/>
      <c r="BO327" s="247"/>
      <c r="BP327" s="247"/>
      <c r="BQ327" s="247"/>
      <c r="BR327" s="247"/>
      <c r="BS327" s="247"/>
      <c r="BT327" s="247"/>
      <c r="BU327" s="247"/>
      <c r="BV327" s="248"/>
      <c r="BW327" s="248"/>
      <c r="BX327" s="248"/>
      <c r="BY327" s="248"/>
      <c r="BZ327" s="249">
        <f>+SUM(Distributivo_trabajo[[#This Row],[Grupo 3 años A2]:[BTP]])</f>
        <v>0</v>
      </c>
      <c r="CA327" s="244"/>
      <c r="CB327" s="244"/>
      <c r="CC327" s="244"/>
      <c r="CD327" s="244"/>
      <c r="CE327" s="244"/>
      <c r="CF327" s="244"/>
      <c r="CG327" s="246">
        <f>+SUM(Distributivo_trabajo[[#This Row],[8vo A]:[Tercero de BGU A3]])</f>
        <v>0</v>
      </c>
      <c r="CH327" s="244"/>
      <c r="CI327" s="244"/>
      <c r="CJ327" s="244"/>
      <c r="CK32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7" s="246"/>
      <c r="CM327" s="246">
        <f>+SUM(Distributivo_trabajo[[#This Row],[Directivo]:[Total Periodos acompañamiento]])</f>
        <v>3</v>
      </c>
      <c r="CN327" s="250"/>
    </row>
    <row r="328" spans="1:92" x14ac:dyDescent="0.3">
      <c r="A328" s="227">
        <v>46</v>
      </c>
      <c r="B328" s="228" t="str">
        <f ca="1">IF(Distributivo_trabajo[[#This Row],[Nro.]]="","",VLOOKUP(Distributivo_trabajo[[#This Row],[Nro.]],'Nómina de personal'!$A:$C,3,0))</f>
        <v>MONICA JEANETH CHUQUITARCO TIPAN</v>
      </c>
      <c r="C328" s="228" t="str">
        <f ca="1">IF(Distributivo_trabajo[[#This Row],[Nro.]]="","",VLOOKUP(Distributivo_trabajo[[#This Row],[Nro.]],'Nómina de personal'!$A:$K,11,0))</f>
        <v>Nomb. Provisional</v>
      </c>
      <c r="D328" s="228" t="str">
        <f ca="1">IF(Distributivo_trabajo[[#This Row],[Nro.]]="","",VLOOKUP(Distributivo_trabajo[[#This Row],[Nro.]],'Nómina de personal'!$A:$L,12,0))</f>
        <v>Docente</v>
      </c>
      <c r="E328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28" s="229" t="s">
        <v>455</v>
      </c>
      <c r="G328" s="229" t="s">
        <v>192</v>
      </c>
      <c r="H328" s="229"/>
      <c r="I328" s="230" t="s">
        <v>170</v>
      </c>
      <c r="J328" s="242"/>
      <c r="K328" s="242"/>
      <c r="L328" s="243"/>
      <c r="M328" s="243"/>
      <c r="N328" s="243"/>
      <c r="O328" s="243"/>
      <c r="P328" s="231"/>
      <c r="Q328" s="231"/>
      <c r="R328" s="231"/>
      <c r="S328" s="231"/>
      <c r="T328" s="231"/>
      <c r="U328" s="231"/>
      <c r="V328" s="231"/>
      <c r="W328" s="231"/>
      <c r="X328" s="231"/>
      <c r="Y328" s="231">
        <v>3</v>
      </c>
      <c r="Z328" s="231"/>
      <c r="AA328" s="231"/>
      <c r="AB328" s="231"/>
      <c r="AC328" s="231"/>
      <c r="AD328" s="231"/>
      <c r="AE328" s="231"/>
      <c r="AF328" s="231"/>
      <c r="AG328" s="231"/>
      <c r="AH328" s="231"/>
      <c r="AI328" s="231"/>
      <c r="AJ328" s="243"/>
      <c r="AK328" s="243"/>
      <c r="AL328" s="243"/>
      <c r="AM328" s="243"/>
      <c r="AN328" s="243"/>
      <c r="AO328" s="243"/>
      <c r="AP328" s="243"/>
      <c r="AQ328" s="243"/>
      <c r="AR328" s="243"/>
      <c r="AS328" s="243"/>
      <c r="AT328" s="244"/>
      <c r="AU328" s="244"/>
      <c r="AV328" s="244"/>
      <c r="AW328" s="244"/>
      <c r="AX328" s="245"/>
      <c r="AY328" s="244"/>
      <c r="AZ328" s="244"/>
      <c r="BA328" s="244"/>
      <c r="BB328" s="244"/>
      <c r="BC328" s="244"/>
      <c r="BD328" s="244"/>
      <c r="BE328" s="244"/>
      <c r="BF328" s="244"/>
      <c r="BG328" s="244"/>
      <c r="BH328" s="244"/>
      <c r="BI328" s="246">
        <f>+SUM(Distributivo_trabajo[[#This Row],[Grupo 3 años A]:[Tercero de BT IEME A]])</f>
        <v>3</v>
      </c>
      <c r="BJ328" s="247"/>
      <c r="BK328" s="247"/>
      <c r="BL328" s="247"/>
      <c r="BM328" s="247"/>
      <c r="BN328" s="247"/>
      <c r="BO328" s="247"/>
      <c r="BP328" s="247"/>
      <c r="BQ328" s="247"/>
      <c r="BR328" s="247"/>
      <c r="BS328" s="247"/>
      <c r="BT328" s="247"/>
      <c r="BU328" s="247"/>
      <c r="BV328" s="248"/>
      <c r="BW328" s="248"/>
      <c r="BX328" s="248"/>
      <c r="BY328" s="248"/>
      <c r="BZ328" s="249">
        <f>+SUM(Distributivo_trabajo[[#This Row],[Grupo 3 años A2]:[BTP]])</f>
        <v>0</v>
      </c>
      <c r="CA328" s="244"/>
      <c r="CB328" s="244"/>
      <c r="CC328" s="244"/>
      <c r="CD328" s="244"/>
      <c r="CE328" s="244"/>
      <c r="CF328" s="244"/>
      <c r="CG328" s="246">
        <f>+SUM(Distributivo_trabajo[[#This Row],[8vo A]:[Tercero de BGU A3]])</f>
        <v>0</v>
      </c>
      <c r="CH328" s="244"/>
      <c r="CI328" s="244"/>
      <c r="CJ328" s="244"/>
      <c r="CK32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8" s="246"/>
      <c r="CM328" s="246">
        <f>+SUM(Distributivo_trabajo[[#This Row],[Directivo]:[Total Periodos acompañamiento]])</f>
        <v>3</v>
      </c>
      <c r="CN328" s="250"/>
    </row>
    <row r="329" spans="1:92" x14ac:dyDescent="0.3">
      <c r="A329" s="227">
        <v>46</v>
      </c>
      <c r="B329" s="228" t="str">
        <f ca="1">IF(Distributivo_trabajo[[#This Row],[Nro.]]="","",VLOOKUP(Distributivo_trabajo[[#This Row],[Nro.]],'Nómina de personal'!$A:$C,3,0))</f>
        <v>MONICA JEANETH CHUQUITARCO TIPAN</v>
      </c>
      <c r="C329" s="228" t="str">
        <f ca="1">IF(Distributivo_trabajo[[#This Row],[Nro.]]="","",VLOOKUP(Distributivo_trabajo[[#This Row],[Nro.]],'Nómina de personal'!$A:$K,11,0))</f>
        <v>Nomb. Provisional</v>
      </c>
      <c r="D329" s="228" t="str">
        <f ca="1">IF(Distributivo_trabajo[[#This Row],[Nro.]]="","",VLOOKUP(Distributivo_trabajo[[#This Row],[Nro.]],'Nómina de personal'!$A:$L,12,0))</f>
        <v>Docente</v>
      </c>
      <c r="E329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29" s="229" t="s">
        <v>455</v>
      </c>
      <c r="G329" s="229" t="s">
        <v>192</v>
      </c>
      <c r="H329" s="229"/>
      <c r="I329" s="230" t="s">
        <v>170</v>
      </c>
      <c r="J329" s="242"/>
      <c r="K329" s="242"/>
      <c r="L329" s="243"/>
      <c r="M329" s="243"/>
      <c r="N329" s="243"/>
      <c r="O329" s="243"/>
      <c r="P329" s="231"/>
      <c r="Q329" s="231"/>
      <c r="R329" s="231"/>
      <c r="S329" s="231"/>
      <c r="T329" s="231"/>
      <c r="U329" s="231"/>
      <c r="V329" s="231"/>
      <c r="W329" s="231"/>
      <c r="X329" s="231"/>
      <c r="Y329" s="231"/>
      <c r="Z329" s="231">
        <v>3</v>
      </c>
      <c r="AA329" s="231"/>
      <c r="AB329" s="231"/>
      <c r="AC329" s="231"/>
      <c r="AD329" s="231"/>
      <c r="AE329" s="231"/>
      <c r="AF329" s="231"/>
      <c r="AG329" s="231"/>
      <c r="AH329" s="231"/>
      <c r="AI329" s="231"/>
      <c r="AJ329" s="243"/>
      <c r="AK329" s="243"/>
      <c r="AL329" s="243"/>
      <c r="AM329" s="243"/>
      <c r="AN329" s="243"/>
      <c r="AO329" s="243"/>
      <c r="AP329" s="243"/>
      <c r="AQ329" s="243"/>
      <c r="AR329" s="243"/>
      <c r="AS329" s="243"/>
      <c r="AT329" s="244"/>
      <c r="AU329" s="244"/>
      <c r="AV329" s="244"/>
      <c r="AW329" s="244"/>
      <c r="AX329" s="245"/>
      <c r="AY329" s="244"/>
      <c r="AZ329" s="244"/>
      <c r="BA329" s="244"/>
      <c r="BB329" s="244"/>
      <c r="BC329" s="244"/>
      <c r="BD329" s="244"/>
      <c r="BE329" s="244"/>
      <c r="BF329" s="244"/>
      <c r="BG329" s="244"/>
      <c r="BH329" s="244"/>
      <c r="BI329" s="246">
        <f>+SUM(Distributivo_trabajo[[#This Row],[Grupo 3 años A]:[Tercero de BT IEME A]])</f>
        <v>3</v>
      </c>
      <c r="BJ329" s="247"/>
      <c r="BK329" s="247"/>
      <c r="BL329" s="247"/>
      <c r="BM329" s="247"/>
      <c r="BN329" s="247"/>
      <c r="BO329" s="247"/>
      <c r="BP329" s="247"/>
      <c r="BQ329" s="247"/>
      <c r="BR329" s="247"/>
      <c r="BS329" s="247"/>
      <c r="BT329" s="247"/>
      <c r="BU329" s="247"/>
      <c r="BV329" s="248"/>
      <c r="BW329" s="248"/>
      <c r="BX329" s="248"/>
      <c r="BY329" s="248"/>
      <c r="BZ329" s="249">
        <f>+SUM(Distributivo_trabajo[[#This Row],[Grupo 3 años A2]:[BTP]])</f>
        <v>0</v>
      </c>
      <c r="CA329" s="244"/>
      <c r="CB329" s="244"/>
      <c r="CC329" s="244"/>
      <c r="CD329" s="244"/>
      <c r="CE329" s="244"/>
      <c r="CF329" s="244"/>
      <c r="CG329" s="246">
        <f>+SUM(Distributivo_trabajo[[#This Row],[8vo A]:[Tercero de BGU A3]])</f>
        <v>0</v>
      </c>
      <c r="CH329" s="244"/>
      <c r="CI329" s="244"/>
      <c r="CJ329" s="244"/>
      <c r="CK32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29" s="246"/>
      <c r="CM329" s="246">
        <f>+SUM(Distributivo_trabajo[[#This Row],[Directivo]:[Total Periodos acompañamiento]])</f>
        <v>3</v>
      </c>
      <c r="CN329" s="250"/>
    </row>
    <row r="330" spans="1:92" x14ac:dyDescent="0.3">
      <c r="A330" s="227">
        <v>46</v>
      </c>
      <c r="B330" s="228" t="str">
        <f ca="1">IF(Distributivo_trabajo[[#This Row],[Nro.]]="","",VLOOKUP(Distributivo_trabajo[[#This Row],[Nro.]],'Nómina de personal'!$A:$C,3,0))</f>
        <v>MONICA JEANETH CHUQUITARCO TIPAN</v>
      </c>
      <c r="C330" s="228" t="str">
        <f ca="1">IF(Distributivo_trabajo[[#This Row],[Nro.]]="","",VLOOKUP(Distributivo_trabajo[[#This Row],[Nro.]],'Nómina de personal'!$A:$K,11,0))</f>
        <v>Nomb. Provisional</v>
      </c>
      <c r="D330" s="228" t="str">
        <f ca="1">IF(Distributivo_trabajo[[#This Row],[Nro.]]="","",VLOOKUP(Distributivo_trabajo[[#This Row],[Nro.]],'Nómina de personal'!$A:$L,12,0))</f>
        <v>Docente</v>
      </c>
      <c r="E330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30" s="229" t="s">
        <v>455</v>
      </c>
      <c r="G330" s="229" t="s">
        <v>192</v>
      </c>
      <c r="H330" s="229"/>
      <c r="I330" s="230" t="s">
        <v>170</v>
      </c>
      <c r="J330" s="242"/>
      <c r="K330" s="242"/>
      <c r="L330" s="243"/>
      <c r="M330" s="243"/>
      <c r="N330" s="243"/>
      <c r="O330" s="243"/>
      <c r="P330" s="231"/>
      <c r="Q330" s="231"/>
      <c r="R330" s="231"/>
      <c r="S330" s="231"/>
      <c r="T330" s="231"/>
      <c r="U330" s="231"/>
      <c r="V330" s="231"/>
      <c r="W330" s="231"/>
      <c r="X330" s="231"/>
      <c r="Y330" s="231"/>
      <c r="Z330" s="231"/>
      <c r="AA330" s="231">
        <v>3</v>
      </c>
      <c r="AB330" s="231"/>
      <c r="AC330" s="231"/>
      <c r="AD330" s="231"/>
      <c r="AE330" s="231"/>
      <c r="AF330" s="231"/>
      <c r="AG330" s="231"/>
      <c r="AH330" s="231"/>
      <c r="AI330" s="231"/>
      <c r="AJ330" s="243"/>
      <c r="AK330" s="243"/>
      <c r="AL330" s="243"/>
      <c r="AM330" s="243"/>
      <c r="AN330" s="243"/>
      <c r="AO330" s="243"/>
      <c r="AP330" s="243"/>
      <c r="AQ330" s="243"/>
      <c r="AR330" s="243"/>
      <c r="AS330" s="243"/>
      <c r="AT330" s="244"/>
      <c r="AU330" s="244"/>
      <c r="AV330" s="244"/>
      <c r="AW330" s="244"/>
      <c r="AX330" s="245"/>
      <c r="AY330" s="244"/>
      <c r="AZ330" s="244"/>
      <c r="BA330" s="244"/>
      <c r="BB330" s="244"/>
      <c r="BC330" s="244"/>
      <c r="BD330" s="244"/>
      <c r="BE330" s="244"/>
      <c r="BF330" s="244"/>
      <c r="BG330" s="244"/>
      <c r="BH330" s="244"/>
      <c r="BI330" s="246">
        <f>+SUM(Distributivo_trabajo[[#This Row],[Grupo 3 años A]:[Tercero de BT IEME A]])</f>
        <v>3</v>
      </c>
      <c r="BJ330" s="247"/>
      <c r="BK330" s="247"/>
      <c r="BL330" s="247"/>
      <c r="BM330" s="247"/>
      <c r="BN330" s="247"/>
      <c r="BO330" s="247"/>
      <c r="BP330" s="247"/>
      <c r="BQ330" s="247"/>
      <c r="BR330" s="247"/>
      <c r="BS330" s="247"/>
      <c r="BT330" s="247"/>
      <c r="BU330" s="247"/>
      <c r="BV330" s="248"/>
      <c r="BW330" s="248"/>
      <c r="BX330" s="248"/>
      <c r="BY330" s="248"/>
      <c r="BZ330" s="249">
        <f>+SUM(Distributivo_trabajo[[#This Row],[Grupo 3 años A2]:[BTP]])</f>
        <v>0</v>
      </c>
      <c r="CA330" s="244"/>
      <c r="CB330" s="244"/>
      <c r="CC330" s="244"/>
      <c r="CD330" s="244"/>
      <c r="CE330" s="244"/>
      <c r="CF330" s="244"/>
      <c r="CG330" s="246">
        <f>+SUM(Distributivo_trabajo[[#This Row],[8vo A]:[Tercero de BGU A3]])</f>
        <v>0</v>
      </c>
      <c r="CH330" s="244"/>
      <c r="CI330" s="244"/>
      <c r="CJ330" s="244"/>
      <c r="CK33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30" s="246"/>
      <c r="CM330" s="246">
        <f>+SUM(Distributivo_trabajo[[#This Row],[Directivo]:[Total Periodos acompañamiento]])</f>
        <v>3</v>
      </c>
      <c r="CN330" s="250"/>
    </row>
    <row r="331" spans="1:92" x14ac:dyDescent="0.3">
      <c r="A331" s="227">
        <v>46</v>
      </c>
      <c r="B331" s="228" t="str">
        <f ca="1">IF(Distributivo_trabajo[[#This Row],[Nro.]]="","",VLOOKUP(Distributivo_trabajo[[#This Row],[Nro.]],'Nómina de personal'!$A:$C,3,0))</f>
        <v>MONICA JEANETH CHUQUITARCO TIPAN</v>
      </c>
      <c r="C331" s="228" t="str">
        <f ca="1">IF(Distributivo_trabajo[[#This Row],[Nro.]]="","",VLOOKUP(Distributivo_trabajo[[#This Row],[Nro.]],'Nómina de personal'!$A:$K,11,0))</f>
        <v>Nomb. Provisional</v>
      </c>
      <c r="D331" s="228" t="str">
        <f ca="1">IF(Distributivo_trabajo[[#This Row],[Nro.]]="","",VLOOKUP(Distributivo_trabajo[[#This Row],[Nro.]],'Nómina de personal'!$A:$L,12,0))</f>
        <v>Docente</v>
      </c>
      <c r="E331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31" s="229" t="s">
        <v>455</v>
      </c>
      <c r="G331" s="229" t="s">
        <v>192</v>
      </c>
      <c r="H331" s="229"/>
      <c r="I331" s="230" t="s">
        <v>170</v>
      </c>
      <c r="J331" s="242"/>
      <c r="K331" s="242"/>
      <c r="L331" s="243"/>
      <c r="M331" s="243"/>
      <c r="N331" s="243"/>
      <c r="O331" s="243"/>
      <c r="P331" s="231"/>
      <c r="Q331" s="231"/>
      <c r="R331" s="231"/>
      <c r="S331" s="231"/>
      <c r="T331" s="231"/>
      <c r="U331" s="231"/>
      <c r="V331" s="231"/>
      <c r="W331" s="231"/>
      <c r="X331" s="231"/>
      <c r="Y331" s="231"/>
      <c r="Z331" s="231"/>
      <c r="AA331" s="231"/>
      <c r="AB331" s="231">
        <v>3</v>
      </c>
      <c r="AC331" s="231"/>
      <c r="AD331" s="231"/>
      <c r="AE331" s="231"/>
      <c r="AF331" s="231"/>
      <c r="AG331" s="231"/>
      <c r="AH331" s="231"/>
      <c r="AI331" s="231"/>
      <c r="AJ331" s="243"/>
      <c r="AK331" s="243"/>
      <c r="AL331" s="243"/>
      <c r="AM331" s="243"/>
      <c r="AN331" s="243"/>
      <c r="AO331" s="243"/>
      <c r="AP331" s="243"/>
      <c r="AQ331" s="243"/>
      <c r="AR331" s="243"/>
      <c r="AS331" s="243"/>
      <c r="AT331" s="244"/>
      <c r="AU331" s="244"/>
      <c r="AV331" s="244"/>
      <c r="AW331" s="244"/>
      <c r="AX331" s="245"/>
      <c r="AY331" s="244"/>
      <c r="AZ331" s="244"/>
      <c r="BA331" s="244"/>
      <c r="BB331" s="244"/>
      <c r="BC331" s="244"/>
      <c r="BD331" s="244"/>
      <c r="BE331" s="244"/>
      <c r="BF331" s="244"/>
      <c r="BG331" s="244"/>
      <c r="BH331" s="244"/>
      <c r="BI331" s="246">
        <f>+SUM(Distributivo_trabajo[[#This Row],[Grupo 3 años A]:[Tercero de BT IEME A]])</f>
        <v>3</v>
      </c>
      <c r="BJ331" s="247"/>
      <c r="BK331" s="247"/>
      <c r="BL331" s="247"/>
      <c r="BM331" s="247"/>
      <c r="BN331" s="247"/>
      <c r="BO331" s="247"/>
      <c r="BP331" s="247"/>
      <c r="BQ331" s="247"/>
      <c r="BR331" s="247"/>
      <c r="BS331" s="247"/>
      <c r="BT331" s="247"/>
      <c r="BU331" s="247"/>
      <c r="BV331" s="248"/>
      <c r="BW331" s="248"/>
      <c r="BX331" s="248"/>
      <c r="BY331" s="248"/>
      <c r="BZ331" s="249">
        <f>+SUM(Distributivo_trabajo[[#This Row],[Grupo 3 años A2]:[BTP]])</f>
        <v>0</v>
      </c>
      <c r="CA331" s="244"/>
      <c r="CB331" s="244"/>
      <c r="CC331" s="244"/>
      <c r="CD331" s="244"/>
      <c r="CE331" s="244"/>
      <c r="CF331" s="244"/>
      <c r="CG331" s="246">
        <f>+SUM(Distributivo_trabajo[[#This Row],[8vo A]:[Tercero de BGU A3]])</f>
        <v>0</v>
      </c>
      <c r="CH331" s="244"/>
      <c r="CI331" s="244"/>
      <c r="CJ331" s="244"/>
      <c r="CK33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31" s="246"/>
      <c r="CM331" s="246">
        <f>+SUM(Distributivo_trabajo[[#This Row],[Directivo]:[Total Periodos acompañamiento]])</f>
        <v>3</v>
      </c>
      <c r="CN331" s="250"/>
    </row>
    <row r="332" spans="1:92" x14ac:dyDescent="0.3">
      <c r="A332" s="227">
        <v>46</v>
      </c>
      <c r="B332" s="228" t="str">
        <f ca="1">IF(Distributivo_trabajo[[#This Row],[Nro.]]="","",VLOOKUP(Distributivo_trabajo[[#This Row],[Nro.]],'Nómina de personal'!$A:$C,3,0))</f>
        <v>MONICA JEANETH CHUQUITARCO TIPAN</v>
      </c>
      <c r="C332" s="228" t="str">
        <f ca="1">IF(Distributivo_trabajo[[#This Row],[Nro.]]="","",VLOOKUP(Distributivo_trabajo[[#This Row],[Nro.]],'Nómina de personal'!$A:$K,11,0))</f>
        <v>Nomb. Provisional</v>
      </c>
      <c r="D332" s="228" t="str">
        <f ca="1">IF(Distributivo_trabajo[[#This Row],[Nro.]]="","",VLOOKUP(Distributivo_trabajo[[#This Row],[Nro.]],'Nómina de personal'!$A:$L,12,0))</f>
        <v>Docente</v>
      </c>
      <c r="E332" s="228" t="str">
        <f ca="1">IF(Distributivo_trabajo[[#This Row],[Nro.]]="","",VLOOKUP(Distributivo_trabajo[[#This Row],[Nro.]],'Nómina de personal'!$A:$G,7,0))</f>
        <v>NOMBRAMIENTO PROVISIONAL  DESDE EL AÑO 2023 DOCENTE EGB 2DO A 7MO</v>
      </c>
      <c r="F332" s="229" t="s">
        <v>455</v>
      </c>
      <c r="G332" s="229" t="s">
        <v>196</v>
      </c>
      <c r="H332" s="229"/>
      <c r="I332" s="230" t="s">
        <v>845</v>
      </c>
      <c r="J332" s="230"/>
      <c r="K332" s="230"/>
      <c r="L332" s="231"/>
      <c r="M332" s="231"/>
      <c r="N332" s="231"/>
      <c r="O332" s="231"/>
      <c r="P332" s="231"/>
      <c r="Q332" s="231"/>
      <c r="R332" s="231"/>
      <c r="S332" s="231"/>
      <c r="T332" s="231"/>
      <c r="U332" s="231"/>
      <c r="V332" s="231"/>
      <c r="W332" s="231"/>
      <c r="X332" s="231"/>
      <c r="Y332" s="231"/>
      <c r="Z332" s="231"/>
      <c r="AA332" s="231"/>
      <c r="AB332" s="231"/>
      <c r="AC332" s="231"/>
      <c r="AD332" s="231"/>
      <c r="AE332" s="231"/>
      <c r="AF332" s="231"/>
      <c r="AG332" s="231"/>
      <c r="AH332" s="231"/>
      <c r="AI332" s="231"/>
      <c r="AJ332" s="231"/>
      <c r="AK332" s="231"/>
      <c r="AL332" s="231"/>
      <c r="AM332" s="231"/>
      <c r="AN332" s="231"/>
      <c r="AO332" s="231">
        <v>1</v>
      </c>
      <c r="AP332" s="231"/>
      <c r="AQ332" s="231"/>
      <c r="AR332" s="231"/>
      <c r="AS332" s="231"/>
      <c r="AT332" s="232"/>
      <c r="AU332" s="232"/>
      <c r="AV332" s="232"/>
      <c r="AW332" s="232"/>
      <c r="AX332" s="233"/>
      <c r="AY332" s="232"/>
      <c r="AZ332" s="232"/>
      <c r="BA332" s="232"/>
      <c r="BB332" s="232"/>
      <c r="BC332" s="232"/>
      <c r="BD332" s="232"/>
      <c r="BE332" s="232"/>
      <c r="BF332" s="232"/>
      <c r="BG332" s="232"/>
      <c r="BH332" s="232"/>
      <c r="BI332" s="234">
        <f>+SUM(Distributivo_trabajo[[#This Row],[Grupo 3 años A]:[Tercero de BT IEME A]])</f>
        <v>1</v>
      </c>
      <c r="BJ332" s="235"/>
      <c r="BK332" s="235"/>
      <c r="BL332" s="235"/>
      <c r="BM332" s="235"/>
      <c r="BN332" s="235"/>
      <c r="BO332" s="235"/>
      <c r="BP332" s="235"/>
      <c r="BQ332" s="235"/>
      <c r="BR332" s="235"/>
      <c r="BS332" s="235"/>
      <c r="BT332" s="235"/>
      <c r="BU332" s="235"/>
      <c r="BV332" s="236"/>
      <c r="BW332" s="236"/>
      <c r="BX332" s="236"/>
      <c r="BY332" s="236"/>
      <c r="BZ332" s="237">
        <f>+SUM(Distributivo_trabajo[[#This Row],[Grupo 3 años A2]:[BTP]])</f>
        <v>0</v>
      </c>
      <c r="CA332" s="232"/>
      <c r="CB332" s="232"/>
      <c r="CC332" s="232"/>
      <c r="CD332" s="232"/>
      <c r="CE332" s="232"/>
      <c r="CF332" s="232"/>
      <c r="CG332" s="234">
        <f>+SUM(Distributivo_trabajo[[#This Row],[8vo A]:[Tercero de BGU A3]])</f>
        <v>0</v>
      </c>
      <c r="CH332" s="232"/>
      <c r="CI332" s="232"/>
      <c r="CJ332" s="232"/>
      <c r="CK33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32" s="234"/>
      <c r="CM332" s="234">
        <f>+SUM(Distributivo_trabajo[[#This Row],[Directivo]:[Total Periodos acompañamiento]])</f>
        <v>1</v>
      </c>
      <c r="CN332" s="238"/>
    </row>
    <row r="333" spans="1:92" x14ac:dyDescent="0.3">
      <c r="A333" s="227">
        <v>27</v>
      </c>
      <c r="B333" s="228" t="str">
        <f ca="1">IF(Distributivo_trabajo[[#This Row],[Nro.]]="","",VLOOKUP(Distributivo_trabajo[[#This Row],[Nro.]],'Nómina de personal'!$A:$C,3,0))</f>
        <v xml:space="preserve">JUAN CARLOS CHANATASIG TOAPANTA </v>
      </c>
      <c r="C333" s="228" t="str">
        <f ca="1">IF(Distributivo_trabajo[[#This Row],[Nro.]]="","",VLOOKUP(Distributivo_trabajo[[#This Row],[Nro.]],'Nómina de personal'!$A:$K,11,0))</f>
        <v>Nomb. Definitivo</v>
      </c>
      <c r="D333" s="228" t="str">
        <f ca="1">IF(Distributivo_trabajo[[#This Row],[Nro.]]="","",VLOOKUP(Distributivo_trabajo[[#This Row],[Nro.]],'Nómina de personal'!$A:$L,12,0))</f>
        <v>Docente</v>
      </c>
      <c r="E333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33" s="229" t="s">
        <v>387</v>
      </c>
      <c r="G333" s="229" t="s">
        <v>190</v>
      </c>
      <c r="H333" s="229"/>
      <c r="I333" s="230" t="s">
        <v>156</v>
      </c>
      <c r="J333" s="230"/>
      <c r="K333" s="230"/>
      <c r="L333" s="231"/>
      <c r="M333" s="231"/>
      <c r="N333" s="231"/>
      <c r="O333" s="231"/>
      <c r="P333" s="231"/>
      <c r="Q333" s="231"/>
      <c r="R333" s="231">
        <v>2</v>
      </c>
      <c r="S333" s="231"/>
      <c r="T333" s="231"/>
      <c r="U333" s="231"/>
      <c r="V333" s="231"/>
      <c r="W333" s="231"/>
      <c r="X333" s="231"/>
      <c r="Y333" s="231"/>
      <c r="Z333" s="231"/>
      <c r="AA333" s="231"/>
      <c r="AB333" s="231"/>
      <c r="AC333" s="231"/>
      <c r="AD333" s="231"/>
      <c r="AE333" s="231"/>
      <c r="AF333" s="231"/>
      <c r="AG333" s="231"/>
      <c r="AH333" s="231"/>
      <c r="AI333" s="231"/>
      <c r="AJ333" s="231"/>
      <c r="AK333" s="231"/>
      <c r="AL333" s="231"/>
      <c r="AM333" s="231"/>
      <c r="AN333" s="231"/>
      <c r="AO333" s="231"/>
      <c r="AP333" s="231"/>
      <c r="AQ333" s="231"/>
      <c r="AR333" s="231"/>
      <c r="AS333" s="231"/>
      <c r="AT333" s="232"/>
      <c r="AU333" s="232"/>
      <c r="AV333" s="232"/>
      <c r="AW333" s="232"/>
      <c r="AX333" s="233"/>
      <c r="AY333" s="232"/>
      <c r="AZ333" s="232"/>
      <c r="BA333" s="232"/>
      <c r="BB333" s="232"/>
      <c r="BC333" s="232"/>
      <c r="BD333" s="232"/>
      <c r="BE333" s="232"/>
      <c r="BF333" s="232"/>
      <c r="BG333" s="232"/>
      <c r="BH333" s="232"/>
      <c r="BI333" s="234">
        <f>+SUM(Distributivo_trabajo[[#This Row],[Grupo 3 años A]:[Tercero de BT IEME A]])</f>
        <v>2</v>
      </c>
      <c r="BJ333" s="235"/>
      <c r="BK333" s="235"/>
      <c r="BL333" s="235"/>
      <c r="BM333" s="235"/>
      <c r="BN333" s="235"/>
      <c r="BO333" s="235"/>
      <c r="BP333" s="235"/>
      <c r="BQ333" s="235"/>
      <c r="BR333" s="235"/>
      <c r="BS333" s="235"/>
      <c r="BT333" s="235"/>
      <c r="BU333" s="235"/>
      <c r="BV333" s="236"/>
      <c r="BW333" s="236"/>
      <c r="BX333" s="236"/>
      <c r="BY333" s="236"/>
      <c r="BZ333" s="237">
        <f>+SUM(Distributivo_trabajo[[#This Row],[Grupo 3 años A2]:[BTP]])</f>
        <v>0</v>
      </c>
      <c r="CA333" s="232"/>
      <c r="CB333" s="232"/>
      <c r="CC333" s="232"/>
      <c r="CD333" s="232"/>
      <c r="CE333" s="232"/>
      <c r="CF333" s="232"/>
      <c r="CG333" s="234">
        <f>+SUM(Distributivo_trabajo[[#This Row],[8vo A]:[Tercero de BGU A3]])</f>
        <v>0</v>
      </c>
      <c r="CH333" s="232"/>
      <c r="CI333" s="232">
        <v>2</v>
      </c>
      <c r="CJ333" s="232"/>
      <c r="CK33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33" s="234">
        <v>2</v>
      </c>
      <c r="CM333" s="234">
        <f>+SUM(Distributivo_trabajo[[#This Row],[Directivo]:[Total Periodos acompañamiento]])</f>
        <v>6</v>
      </c>
      <c r="CN333" s="238"/>
    </row>
    <row r="334" spans="1:92" x14ac:dyDescent="0.3">
      <c r="A334" s="227">
        <v>27</v>
      </c>
      <c r="B334" s="228" t="str">
        <f ca="1">IF(Distributivo_trabajo[[#This Row],[Nro.]]="","",VLOOKUP(Distributivo_trabajo[[#This Row],[Nro.]],'Nómina de personal'!$A:$C,3,0))</f>
        <v xml:space="preserve">JUAN CARLOS CHANATASIG TOAPANTA </v>
      </c>
      <c r="C334" s="228" t="str">
        <f ca="1">IF(Distributivo_trabajo[[#This Row],[Nro.]]="","",VLOOKUP(Distributivo_trabajo[[#This Row],[Nro.]],'Nómina de personal'!$A:$K,11,0))</f>
        <v>Nomb. Definitivo</v>
      </c>
      <c r="D334" s="228" t="str">
        <f ca="1">IF(Distributivo_trabajo[[#This Row],[Nro.]]="","",VLOOKUP(Distributivo_trabajo[[#This Row],[Nro.]],'Nómina de personal'!$A:$L,12,0))</f>
        <v>Docente</v>
      </c>
      <c r="E334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34" s="229" t="s">
        <v>387</v>
      </c>
      <c r="G334" s="229" t="s">
        <v>190</v>
      </c>
      <c r="H334" s="229"/>
      <c r="I334" s="230" t="s">
        <v>156</v>
      </c>
      <c r="J334" s="242"/>
      <c r="K334" s="242"/>
      <c r="L334" s="243"/>
      <c r="M334" s="243"/>
      <c r="N334" s="243"/>
      <c r="O334" s="243"/>
      <c r="P334" s="231"/>
      <c r="Q334" s="231"/>
      <c r="R334" s="231"/>
      <c r="S334" s="231">
        <v>2</v>
      </c>
      <c r="T334" s="231"/>
      <c r="U334" s="231"/>
      <c r="V334" s="231"/>
      <c r="W334" s="231"/>
      <c r="X334" s="231"/>
      <c r="Y334" s="231"/>
      <c r="Z334" s="231"/>
      <c r="AA334" s="231"/>
      <c r="AB334" s="231"/>
      <c r="AC334" s="231"/>
      <c r="AD334" s="231"/>
      <c r="AE334" s="231"/>
      <c r="AF334" s="231"/>
      <c r="AG334" s="231"/>
      <c r="AH334" s="231"/>
      <c r="AI334" s="231"/>
      <c r="AJ334" s="243"/>
      <c r="AK334" s="243"/>
      <c r="AL334" s="243"/>
      <c r="AM334" s="243"/>
      <c r="AN334" s="243"/>
      <c r="AO334" s="243"/>
      <c r="AP334" s="243"/>
      <c r="AQ334" s="243"/>
      <c r="AR334" s="243"/>
      <c r="AS334" s="243"/>
      <c r="AT334" s="244"/>
      <c r="AU334" s="244"/>
      <c r="AV334" s="244"/>
      <c r="AW334" s="244"/>
      <c r="AX334" s="245"/>
      <c r="AY334" s="244"/>
      <c r="AZ334" s="244"/>
      <c r="BA334" s="244"/>
      <c r="BB334" s="244"/>
      <c r="BC334" s="244"/>
      <c r="BD334" s="244"/>
      <c r="BE334" s="244"/>
      <c r="BF334" s="244"/>
      <c r="BG334" s="244"/>
      <c r="BH334" s="244"/>
      <c r="BI334" s="246">
        <f>+SUM(Distributivo_trabajo[[#This Row],[Grupo 3 años A]:[Tercero de BT IEME A]])</f>
        <v>2</v>
      </c>
      <c r="BJ334" s="247"/>
      <c r="BK334" s="247"/>
      <c r="BL334" s="247"/>
      <c r="BM334" s="247"/>
      <c r="BN334" s="247"/>
      <c r="BO334" s="247"/>
      <c r="BP334" s="247"/>
      <c r="BQ334" s="247"/>
      <c r="BR334" s="247"/>
      <c r="BS334" s="247"/>
      <c r="BT334" s="247"/>
      <c r="BU334" s="247"/>
      <c r="BV334" s="248"/>
      <c r="BW334" s="248"/>
      <c r="BX334" s="248"/>
      <c r="BY334" s="248"/>
      <c r="BZ334" s="249">
        <f>+SUM(Distributivo_trabajo[[#This Row],[Grupo 3 años A2]:[BTP]])</f>
        <v>0</v>
      </c>
      <c r="CA334" s="244"/>
      <c r="CB334" s="244"/>
      <c r="CC334" s="244"/>
      <c r="CD334" s="244"/>
      <c r="CE334" s="244"/>
      <c r="CF334" s="244"/>
      <c r="CG334" s="246">
        <f>+SUM(Distributivo_trabajo[[#This Row],[8vo A]:[Tercero de BGU A3]])</f>
        <v>0</v>
      </c>
      <c r="CH334" s="244"/>
      <c r="CI334" s="244"/>
      <c r="CJ334" s="244"/>
      <c r="CK33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34" s="246"/>
      <c r="CM334" s="246">
        <f>+SUM(Distributivo_trabajo[[#This Row],[Directivo]:[Total Periodos acompañamiento]])</f>
        <v>2</v>
      </c>
      <c r="CN334" s="250"/>
    </row>
    <row r="335" spans="1:92" x14ac:dyDescent="0.3">
      <c r="A335" s="227">
        <v>27</v>
      </c>
      <c r="B335" s="228" t="str">
        <f ca="1">IF(Distributivo_trabajo[[#This Row],[Nro.]]="","",VLOOKUP(Distributivo_trabajo[[#This Row],[Nro.]],'Nómina de personal'!$A:$C,3,0))</f>
        <v xml:space="preserve">JUAN CARLOS CHANATASIG TOAPANTA </v>
      </c>
      <c r="C335" s="228" t="str">
        <f ca="1">IF(Distributivo_trabajo[[#This Row],[Nro.]]="","",VLOOKUP(Distributivo_trabajo[[#This Row],[Nro.]],'Nómina de personal'!$A:$K,11,0))</f>
        <v>Nomb. Definitivo</v>
      </c>
      <c r="D335" s="228" t="str">
        <f ca="1">IF(Distributivo_trabajo[[#This Row],[Nro.]]="","",VLOOKUP(Distributivo_trabajo[[#This Row],[Nro.]],'Nómina de personal'!$A:$L,12,0))</f>
        <v>Docente</v>
      </c>
      <c r="E335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35" s="229" t="s">
        <v>387</v>
      </c>
      <c r="G335" s="229" t="s">
        <v>190</v>
      </c>
      <c r="H335" s="229"/>
      <c r="I335" s="230" t="s">
        <v>156</v>
      </c>
      <c r="J335" s="242"/>
      <c r="K335" s="242"/>
      <c r="L335" s="243"/>
      <c r="M335" s="243"/>
      <c r="N335" s="243"/>
      <c r="O335" s="243"/>
      <c r="P335" s="231"/>
      <c r="Q335" s="231"/>
      <c r="R335" s="231"/>
      <c r="S335" s="231"/>
      <c r="T335" s="231">
        <v>2</v>
      </c>
      <c r="U335" s="231"/>
      <c r="V335" s="231"/>
      <c r="W335" s="231"/>
      <c r="X335" s="231"/>
      <c r="Y335" s="231"/>
      <c r="Z335" s="231"/>
      <c r="AA335" s="231"/>
      <c r="AB335" s="231"/>
      <c r="AC335" s="231"/>
      <c r="AD335" s="231"/>
      <c r="AE335" s="231"/>
      <c r="AF335" s="231"/>
      <c r="AG335" s="231"/>
      <c r="AH335" s="231"/>
      <c r="AI335" s="231"/>
      <c r="AJ335" s="243"/>
      <c r="AK335" s="243"/>
      <c r="AL335" s="243"/>
      <c r="AM335" s="243"/>
      <c r="AN335" s="243"/>
      <c r="AO335" s="243"/>
      <c r="AP335" s="243"/>
      <c r="AQ335" s="243"/>
      <c r="AR335" s="243"/>
      <c r="AS335" s="243"/>
      <c r="AT335" s="244"/>
      <c r="AU335" s="244"/>
      <c r="AV335" s="244"/>
      <c r="AW335" s="244"/>
      <c r="AX335" s="245"/>
      <c r="AY335" s="244"/>
      <c r="AZ335" s="244"/>
      <c r="BA335" s="244"/>
      <c r="BB335" s="244"/>
      <c r="BC335" s="244"/>
      <c r="BD335" s="244"/>
      <c r="BE335" s="244"/>
      <c r="BF335" s="244"/>
      <c r="BG335" s="244"/>
      <c r="BH335" s="244"/>
      <c r="BI335" s="246">
        <f>+SUM(Distributivo_trabajo[[#This Row],[Grupo 3 años A]:[Tercero de BT IEME A]])</f>
        <v>2</v>
      </c>
      <c r="BJ335" s="247"/>
      <c r="BK335" s="247"/>
      <c r="BL335" s="247"/>
      <c r="BM335" s="247"/>
      <c r="BN335" s="247"/>
      <c r="BO335" s="247"/>
      <c r="BP335" s="247"/>
      <c r="BQ335" s="247"/>
      <c r="BR335" s="247"/>
      <c r="BS335" s="247"/>
      <c r="BT335" s="247"/>
      <c r="BU335" s="247"/>
      <c r="BV335" s="248"/>
      <c r="BW335" s="248"/>
      <c r="BX335" s="248"/>
      <c r="BY335" s="248"/>
      <c r="BZ335" s="249">
        <f>+SUM(Distributivo_trabajo[[#This Row],[Grupo 3 años A2]:[BTP]])</f>
        <v>0</v>
      </c>
      <c r="CA335" s="244"/>
      <c r="CB335" s="244"/>
      <c r="CC335" s="244"/>
      <c r="CD335" s="244"/>
      <c r="CE335" s="244"/>
      <c r="CF335" s="244"/>
      <c r="CG335" s="246">
        <f>+SUM(Distributivo_trabajo[[#This Row],[8vo A]:[Tercero de BGU A3]])</f>
        <v>0</v>
      </c>
      <c r="CH335" s="244"/>
      <c r="CI335" s="244"/>
      <c r="CJ335" s="244"/>
      <c r="CK33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35" s="246"/>
      <c r="CM335" s="246">
        <f>+SUM(Distributivo_trabajo[[#This Row],[Directivo]:[Total Periodos acompañamiento]])</f>
        <v>2</v>
      </c>
      <c r="CN335" s="250"/>
    </row>
    <row r="336" spans="1:92" x14ac:dyDescent="0.3">
      <c r="A336" s="227">
        <v>27</v>
      </c>
      <c r="B336" s="228" t="str">
        <f ca="1">IF(Distributivo_trabajo[[#This Row],[Nro.]]="","",VLOOKUP(Distributivo_trabajo[[#This Row],[Nro.]],'Nómina de personal'!$A:$C,3,0))</f>
        <v xml:space="preserve">JUAN CARLOS CHANATASIG TOAPANTA </v>
      </c>
      <c r="C336" s="228" t="str">
        <f ca="1">IF(Distributivo_trabajo[[#This Row],[Nro.]]="","",VLOOKUP(Distributivo_trabajo[[#This Row],[Nro.]],'Nómina de personal'!$A:$K,11,0))</f>
        <v>Nomb. Definitivo</v>
      </c>
      <c r="D336" s="228" t="str">
        <f ca="1">IF(Distributivo_trabajo[[#This Row],[Nro.]]="","",VLOOKUP(Distributivo_trabajo[[#This Row],[Nro.]],'Nómina de personal'!$A:$L,12,0))</f>
        <v>Docente</v>
      </c>
      <c r="E336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36" s="229" t="s">
        <v>387</v>
      </c>
      <c r="G336" s="229" t="s">
        <v>192</v>
      </c>
      <c r="H336" s="229"/>
      <c r="I336" s="230" t="s">
        <v>156</v>
      </c>
      <c r="J336" s="230"/>
      <c r="K336" s="230"/>
      <c r="L336" s="231"/>
      <c r="M336" s="231"/>
      <c r="N336" s="231"/>
      <c r="O336" s="231"/>
      <c r="P336" s="231"/>
      <c r="Q336" s="231"/>
      <c r="R336" s="231"/>
      <c r="S336" s="231"/>
      <c r="T336" s="231"/>
      <c r="U336" s="231">
        <v>2</v>
      </c>
      <c r="V336" s="231"/>
      <c r="W336" s="231"/>
      <c r="X336" s="231"/>
      <c r="Y336" s="231"/>
      <c r="Z336" s="231"/>
      <c r="AA336" s="231"/>
      <c r="AB336" s="231"/>
      <c r="AC336" s="231"/>
      <c r="AD336" s="231"/>
      <c r="AE336" s="231"/>
      <c r="AF336" s="231"/>
      <c r="AG336" s="231"/>
      <c r="AH336" s="231"/>
      <c r="AI336" s="231"/>
      <c r="AJ336" s="231"/>
      <c r="AK336" s="231"/>
      <c r="AL336" s="231"/>
      <c r="AM336" s="231"/>
      <c r="AN336" s="231"/>
      <c r="AO336" s="231"/>
      <c r="AP336" s="231"/>
      <c r="AQ336" s="231"/>
      <c r="AR336" s="231"/>
      <c r="AS336" s="231"/>
      <c r="AT336" s="232"/>
      <c r="AU336" s="232"/>
      <c r="AV336" s="232"/>
      <c r="AW336" s="232"/>
      <c r="AX336" s="233"/>
      <c r="AY336" s="232"/>
      <c r="AZ336" s="232"/>
      <c r="BA336" s="232"/>
      <c r="BB336" s="232"/>
      <c r="BC336" s="232"/>
      <c r="BD336" s="232"/>
      <c r="BE336" s="232"/>
      <c r="BF336" s="232"/>
      <c r="BG336" s="232"/>
      <c r="BH336" s="232"/>
      <c r="BI336" s="234">
        <f>+SUM(Distributivo_trabajo[[#This Row],[Grupo 3 años A]:[Tercero de BT IEME A]])</f>
        <v>2</v>
      </c>
      <c r="BJ336" s="235"/>
      <c r="BK336" s="235"/>
      <c r="BL336" s="235"/>
      <c r="BM336" s="235"/>
      <c r="BN336" s="235"/>
      <c r="BO336" s="235"/>
      <c r="BP336" s="235"/>
      <c r="BQ336" s="235"/>
      <c r="BR336" s="235"/>
      <c r="BS336" s="235"/>
      <c r="BT336" s="235"/>
      <c r="BU336" s="235"/>
      <c r="BV336" s="236"/>
      <c r="BW336" s="236"/>
      <c r="BX336" s="236"/>
      <c r="BY336" s="236"/>
      <c r="BZ336" s="237">
        <f>+SUM(Distributivo_trabajo[[#This Row],[Grupo 3 años A2]:[BTP]])</f>
        <v>0</v>
      </c>
      <c r="CA336" s="232"/>
      <c r="CB336" s="232"/>
      <c r="CC336" s="232"/>
      <c r="CD336" s="232"/>
      <c r="CE336" s="232"/>
      <c r="CF336" s="232"/>
      <c r="CG336" s="234">
        <f>+SUM(Distributivo_trabajo[[#This Row],[8vo A]:[Tercero de BGU A3]])</f>
        <v>0</v>
      </c>
      <c r="CH336" s="232"/>
      <c r="CI336" s="232"/>
      <c r="CJ336" s="232"/>
      <c r="CK33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36" s="234"/>
      <c r="CM336" s="234">
        <f>+SUM(Distributivo_trabajo[[#This Row],[Directivo]:[Total Periodos acompañamiento]])</f>
        <v>2</v>
      </c>
      <c r="CN336" s="238"/>
    </row>
    <row r="337" spans="1:92" x14ac:dyDescent="0.3">
      <c r="A337" s="227">
        <v>27</v>
      </c>
      <c r="B337" s="228" t="str">
        <f ca="1">IF(Distributivo_trabajo[[#This Row],[Nro.]]="","",VLOOKUP(Distributivo_trabajo[[#This Row],[Nro.]],'Nómina de personal'!$A:$C,3,0))</f>
        <v xml:space="preserve">JUAN CARLOS CHANATASIG TOAPANTA </v>
      </c>
      <c r="C337" s="228" t="str">
        <f ca="1">IF(Distributivo_trabajo[[#This Row],[Nro.]]="","",VLOOKUP(Distributivo_trabajo[[#This Row],[Nro.]],'Nómina de personal'!$A:$K,11,0))</f>
        <v>Nomb. Definitivo</v>
      </c>
      <c r="D337" s="228" t="str">
        <f ca="1">IF(Distributivo_trabajo[[#This Row],[Nro.]]="","",VLOOKUP(Distributivo_trabajo[[#This Row],[Nro.]],'Nómina de personal'!$A:$L,12,0))</f>
        <v>Docente</v>
      </c>
      <c r="E337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37" s="229" t="s">
        <v>387</v>
      </c>
      <c r="G337" s="229" t="s">
        <v>192</v>
      </c>
      <c r="H337" s="229"/>
      <c r="I337" s="230" t="s">
        <v>156</v>
      </c>
      <c r="J337" s="242"/>
      <c r="K337" s="242"/>
      <c r="L337" s="243"/>
      <c r="M337" s="243"/>
      <c r="N337" s="243"/>
      <c r="O337" s="243"/>
      <c r="P337" s="231"/>
      <c r="Q337" s="231"/>
      <c r="R337" s="231"/>
      <c r="S337" s="231"/>
      <c r="T337" s="231"/>
      <c r="U337" s="231"/>
      <c r="V337" s="231">
        <v>2</v>
      </c>
      <c r="W337" s="231"/>
      <c r="X337" s="231"/>
      <c r="Y337" s="231"/>
      <c r="Z337" s="231"/>
      <c r="AA337" s="231"/>
      <c r="AB337" s="231"/>
      <c r="AC337" s="231"/>
      <c r="AD337" s="231"/>
      <c r="AE337" s="231"/>
      <c r="AF337" s="231"/>
      <c r="AG337" s="231"/>
      <c r="AH337" s="231"/>
      <c r="AI337" s="231"/>
      <c r="AJ337" s="243"/>
      <c r="AK337" s="243"/>
      <c r="AL337" s="243"/>
      <c r="AM337" s="243"/>
      <c r="AN337" s="243"/>
      <c r="AO337" s="243"/>
      <c r="AP337" s="243"/>
      <c r="AQ337" s="243"/>
      <c r="AR337" s="243"/>
      <c r="AS337" s="243"/>
      <c r="AT337" s="244"/>
      <c r="AU337" s="244"/>
      <c r="AV337" s="244"/>
      <c r="AW337" s="244"/>
      <c r="AX337" s="245"/>
      <c r="AY337" s="244"/>
      <c r="AZ337" s="244"/>
      <c r="BA337" s="244"/>
      <c r="BB337" s="244"/>
      <c r="BC337" s="244"/>
      <c r="BD337" s="244"/>
      <c r="BE337" s="244"/>
      <c r="BF337" s="244"/>
      <c r="BG337" s="244"/>
      <c r="BH337" s="244"/>
      <c r="BI337" s="246">
        <f>+SUM(Distributivo_trabajo[[#This Row],[Grupo 3 años A]:[Tercero de BT IEME A]])</f>
        <v>2</v>
      </c>
      <c r="BJ337" s="247"/>
      <c r="BK337" s="247"/>
      <c r="BL337" s="247"/>
      <c r="BM337" s="247"/>
      <c r="BN337" s="247"/>
      <c r="BO337" s="247"/>
      <c r="BP337" s="247"/>
      <c r="BQ337" s="247"/>
      <c r="BR337" s="247"/>
      <c r="BS337" s="247"/>
      <c r="BT337" s="247"/>
      <c r="BU337" s="247"/>
      <c r="BV337" s="248"/>
      <c r="BW337" s="248"/>
      <c r="BX337" s="248"/>
      <c r="BY337" s="248"/>
      <c r="BZ337" s="249">
        <f>+SUM(Distributivo_trabajo[[#This Row],[Grupo 3 años A2]:[BTP]])</f>
        <v>0</v>
      </c>
      <c r="CA337" s="244"/>
      <c r="CB337" s="244"/>
      <c r="CC337" s="244"/>
      <c r="CD337" s="244"/>
      <c r="CE337" s="244"/>
      <c r="CF337" s="244"/>
      <c r="CG337" s="246">
        <f>+SUM(Distributivo_trabajo[[#This Row],[8vo A]:[Tercero de BGU A3]])</f>
        <v>0</v>
      </c>
      <c r="CH337" s="244"/>
      <c r="CI337" s="244"/>
      <c r="CJ337" s="244"/>
      <c r="CK33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37" s="246"/>
      <c r="CM337" s="246">
        <f>+SUM(Distributivo_trabajo[[#This Row],[Directivo]:[Total Periodos acompañamiento]])</f>
        <v>2</v>
      </c>
      <c r="CN337" s="250"/>
    </row>
    <row r="338" spans="1:92" x14ac:dyDescent="0.3">
      <c r="A338" s="227">
        <v>27</v>
      </c>
      <c r="B338" s="228" t="str">
        <f ca="1">IF(Distributivo_trabajo[[#This Row],[Nro.]]="","",VLOOKUP(Distributivo_trabajo[[#This Row],[Nro.]],'Nómina de personal'!$A:$C,3,0))</f>
        <v xml:space="preserve">JUAN CARLOS CHANATASIG TOAPANTA </v>
      </c>
      <c r="C338" s="228" t="str">
        <f ca="1">IF(Distributivo_trabajo[[#This Row],[Nro.]]="","",VLOOKUP(Distributivo_trabajo[[#This Row],[Nro.]],'Nómina de personal'!$A:$K,11,0))</f>
        <v>Nomb. Definitivo</v>
      </c>
      <c r="D338" s="228" t="str">
        <f ca="1">IF(Distributivo_trabajo[[#This Row],[Nro.]]="","",VLOOKUP(Distributivo_trabajo[[#This Row],[Nro.]],'Nómina de personal'!$A:$L,12,0))</f>
        <v>Docente</v>
      </c>
      <c r="E338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38" s="229" t="s">
        <v>387</v>
      </c>
      <c r="G338" s="229" t="s">
        <v>192</v>
      </c>
      <c r="H338" s="229"/>
      <c r="I338" s="230" t="s">
        <v>156</v>
      </c>
      <c r="J338" s="242"/>
      <c r="K338" s="242"/>
      <c r="L338" s="243"/>
      <c r="M338" s="243"/>
      <c r="N338" s="243"/>
      <c r="O338" s="243"/>
      <c r="P338" s="231"/>
      <c r="Q338" s="231"/>
      <c r="R338" s="231"/>
      <c r="S338" s="231"/>
      <c r="T338" s="231"/>
      <c r="U338" s="231"/>
      <c r="V338" s="231"/>
      <c r="W338" s="231">
        <v>2</v>
      </c>
      <c r="X338" s="231"/>
      <c r="Y338" s="231"/>
      <c r="Z338" s="231"/>
      <c r="AA338" s="231"/>
      <c r="AB338" s="231"/>
      <c r="AC338" s="231"/>
      <c r="AD338" s="231"/>
      <c r="AE338" s="231"/>
      <c r="AF338" s="231"/>
      <c r="AG338" s="231"/>
      <c r="AH338" s="231"/>
      <c r="AI338" s="231"/>
      <c r="AJ338" s="243"/>
      <c r="AK338" s="243"/>
      <c r="AL338" s="243"/>
      <c r="AM338" s="243"/>
      <c r="AN338" s="243"/>
      <c r="AO338" s="243"/>
      <c r="AP338" s="243"/>
      <c r="AQ338" s="243"/>
      <c r="AR338" s="243"/>
      <c r="AS338" s="243"/>
      <c r="AT338" s="244"/>
      <c r="AU338" s="244"/>
      <c r="AV338" s="244"/>
      <c r="AW338" s="244"/>
      <c r="AX338" s="245"/>
      <c r="AY338" s="244"/>
      <c r="AZ338" s="244"/>
      <c r="BA338" s="244"/>
      <c r="BB338" s="244"/>
      <c r="BC338" s="244"/>
      <c r="BD338" s="244"/>
      <c r="BE338" s="244"/>
      <c r="BF338" s="244"/>
      <c r="BG338" s="244"/>
      <c r="BH338" s="244"/>
      <c r="BI338" s="246">
        <f>+SUM(Distributivo_trabajo[[#This Row],[Grupo 3 años A]:[Tercero de BT IEME A]])</f>
        <v>2</v>
      </c>
      <c r="BJ338" s="247"/>
      <c r="BK338" s="247"/>
      <c r="BL338" s="247"/>
      <c r="BM338" s="247"/>
      <c r="BN338" s="247"/>
      <c r="BO338" s="247"/>
      <c r="BP338" s="247"/>
      <c r="BQ338" s="247"/>
      <c r="BR338" s="247"/>
      <c r="BS338" s="247"/>
      <c r="BT338" s="247"/>
      <c r="BU338" s="247"/>
      <c r="BV338" s="248"/>
      <c r="BW338" s="248"/>
      <c r="BX338" s="248"/>
      <c r="BY338" s="248"/>
      <c r="BZ338" s="249">
        <f>+SUM(Distributivo_trabajo[[#This Row],[Grupo 3 años A2]:[BTP]])</f>
        <v>0</v>
      </c>
      <c r="CA338" s="244"/>
      <c r="CB338" s="244"/>
      <c r="CC338" s="244"/>
      <c r="CD338" s="244"/>
      <c r="CE338" s="244"/>
      <c r="CF338" s="244"/>
      <c r="CG338" s="246">
        <f>+SUM(Distributivo_trabajo[[#This Row],[8vo A]:[Tercero de BGU A3]])</f>
        <v>0</v>
      </c>
      <c r="CH338" s="244"/>
      <c r="CI338" s="244"/>
      <c r="CJ338" s="244"/>
      <c r="CK33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38" s="246"/>
      <c r="CM338" s="246">
        <f>+SUM(Distributivo_trabajo[[#This Row],[Directivo]:[Total Periodos acompañamiento]])</f>
        <v>2</v>
      </c>
      <c r="CN338" s="250"/>
    </row>
    <row r="339" spans="1:92" x14ac:dyDescent="0.3">
      <c r="A339" s="227">
        <v>27</v>
      </c>
      <c r="B339" s="228" t="str">
        <f ca="1">IF(Distributivo_trabajo[[#This Row],[Nro.]]="","",VLOOKUP(Distributivo_trabajo[[#This Row],[Nro.]],'Nómina de personal'!$A:$C,3,0))</f>
        <v xml:space="preserve">JUAN CARLOS CHANATASIG TOAPANTA </v>
      </c>
      <c r="C339" s="228" t="str">
        <f ca="1">IF(Distributivo_trabajo[[#This Row],[Nro.]]="","",VLOOKUP(Distributivo_trabajo[[#This Row],[Nro.]],'Nómina de personal'!$A:$K,11,0))</f>
        <v>Nomb. Definitivo</v>
      </c>
      <c r="D339" s="228" t="str">
        <f ca="1">IF(Distributivo_trabajo[[#This Row],[Nro.]]="","",VLOOKUP(Distributivo_trabajo[[#This Row],[Nro.]],'Nómina de personal'!$A:$L,12,0))</f>
        <v>Docente</v>
      </c>
      <c r="E339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39" s="229" t="s">
        <v>387</v>
      </c>
      <c r="G339" s="229" t="s">
        <v>192</v>
      </c>
      <c r="H339" s="229"/>
      <c r="I339" s="230" t="s">
        <v>156</v>
      </c>
      <c r="J339" s="242"/>
      <c r="K339" s="242"/>
      <c r="L339" s="243"/>
      <c r="M339" s="243"/>
      <c r="N339" s="243"/>
      <c r="O339" s="243"/>
      <c r="P339" s="231"/>
      <c r="Q339" s="231"/>
      <c r="R339" s="231"/>
      <c r="S339" s="231"/>
      <c r="T339" s="231"/>
      <c r="U339" s="231"/>
      <c r="V339" s="231"/>
      <c r="W339" s="231"/>
      <c r="X339" s="231">
        <v>2</v>
      </c>
      <c r="Y339" s="231"/>
      <c r="Z339" s="231"/>
      <c r="AA339" s="231"/>
      <c r="AB339" s="231"/>
      <c r="AC339" s="231"/>
      <c r="AD339" s="231"/>
      <c r="AE339" s="231"/>
      <c r="AF339" s="231"/>
      <c r="AG339" s="231"/>
      <c r="AH339" s="231"/>
      <c r="AI339" s="231"/>
      <c r="AJ339" s="243"/>
      <c r="AK339" s="243"/>
      <c r="AL339" s="243"/>
      <c r="AM339" s="243"/>
      <c r="AN339" s="243"/>
      <c r="AO339" s="243"/>
      <c r="AP339" s="243"/>
      <c r="AQ339" s="243"/>
      <c r="AR339" s="243"/>
      <c r="AS339" s="243"/>
      <c r="AT339" s="244"/>
      <c r="AU339" s="244"/>
      <c r="AV339" s="244"/>
      <c r="AW339" s="244"/>
      <c r="AX339" s="245"/>
      <c r="AY339" s="244"/>
      <c r="AZ339" s="244"/>
      <c r="BA339" s="244"/>
      <c r="BB339" s="244"/>
      <c r="BC339" s="244"/>
      <c r="BD339" s="244"/>
      <c r="BE339" s="244"/>
      <c r="BF339" s="244"/>
      <c r="BG339" s="244"/>
      <c r="BH339" s="244"/>
      <c r="BI339" s="246">
        <f>+SUM(Distributivo_trabajo[[#This Row],[Grupo 3 años A]:[Tercero de BT IEME A]])</f>
        <v>2</v>
      </c>
      <c r="BJ339" s="247"/>
      <c r="BK339" s="247"/>
      <c r="BL339" s="247"/>
      <c r="BM339" s="247"/>
      <c r="BN339" s="247"/>
      <c r="BO339" s="247"/>
      <c r="BP339" s="247"/>
      <c r="BQ339" s="247"/>
      <c r="BR339" s="247"/>
      <c r="BS339" s="247"/>
      <c r="BT339" s="247"/>
      <c r="BU339" s="247"/>
      <c r="BV339" s="248"/>
      <c r="BW339" s="248"/>
      <c r="BX339" s="248"/>
      <c r="BY339" s="248"/>
      <c r="BZ339" s="249">
        <f>+SUM(Distributivo_trabajo[[#This Row],[Grupo 3 años A2]:[BTP]])</f>
        <v>0</v>
      </c>
      <c r="CA339" s="244"/>
      <c r="CB339" s="244"/>
      <c r="CC339" s="244"/>
      <c r="CD339" s="244"/>
      <c r="CE339" s="244"/>
      <c r="CF339" s="244"/>
      <c r="CG339" s="246">
        <f>+SUM(Distributivo_trabajo[[#This Row],[8vo A]:[Tercero de BGU A3]])</f>
        <v>0</v>
      </c>
      <c r="CH339" s="244"/>
      <c r="CI339" s="244"/>
      <c r="CJ339" s="244"/>
      <c r="CK33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39" s="246"/>
      <c r="CM339" s="246">
        <f>+SUM(Distributivo_trabajo[[#This Row],[Directivo]:[Total Periodos acompañamiento]])</f>
        <v>2</v>
      </c>
      <c r="CN339" s="250"/>
    </row>
    <row r="340" spans="1:92" x14ac:dyDescent="0.3">
      <c r="A340" s="227">
        <v>27</v>
      </c>
      <c r="B340" s="228" t="str">
        <f ca="1">IF(Distributivo_trabajo[[#This Row],[Nro.]]="","",VLOOKUP(Distributivo_trabajo[[#This Row],[Nro.]],'Nómina de personal'!$A:$C,3,0))</f>
        <v xml:space="preserve">JUAN CARLOS CHANATASIG TOAPANTA </v>
      </c>
      <c r="C340" s="228" t="str">
        <f ca="1">IF(Distributivo_trabajo[[#This Row],[Nro.]]="","",VLOOKUP(Distributivo_trabajo[[#This Row],[Nro.]],'Nómina de personal'!$A:$K,11,0))</f>
        <v>Nomb. Definitivo</v>
      </c>
      <c r="D340" s="228" t="str">
        <f ca="1">IF(Distributivo_trabajo[[#This Row],[Nro.]]="","",VLOOKUP(Distributivo_trabajo[[#This Row],[Nro.]],'Nómina de personal'!$A:$L,12,0))</f>
        <v>Docente</v>
      </c>
      <c r="E340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40" s="229" t="s">
        <v>387</v>
      </c>
      <c r="G340" s="229" t="s">
        <v>192</v>
      </c>
      <c r="H340" s="229"/>
      <c r="I340" s="230" t="s">
        <v>156</v>
      </c>
      <c r="J340" s="242"/>
      <c r="K340" s="242"/>
      <c r="L340" s="243"/>
      <c r="M340" s="243"/>
      <c r="N340" s="243"/>
      <c r="O340" s="243"/>
      <c r="P340" s="231"/>
      <c r="Q340" s="231"/>
      <c r="R340" s="231"/>
      <c r="S340" s="231"/>
      <c r="T340" s="231"/>
      <c r="U340" s="231"/>
      <c r="V340" s="231"/>
      <c r="W340" s="231"/>
      <c r="X340" s="231"/>
      <c r="Y340" s="231">
        <v>2</v>
      </c>
      <c r="Z340" s="231"/>
      <c r="AA340" s="231"/>
      <c r="AB340" s="231"/>
      <c r="AC340" s="231"/>
      <c r="AD340" s="231"/>
      <c r="AE340" s="231"/>
      <c r="AF340" s="231"/>
      <c r="AG340" s="231"/>
      <c r="AH340" s="231"/>
      <c r="AI340" s="231"/>
      <c r="AJ340" s="243"/>
      <c r="AK340" s="243"/>
      <c r="AL340" s="243"/>
      <c r="AM340" s="243"/>
      <c r="AN340" s="243"/>
      <c r="AO340" s="243"/>
      <c r="AP340" s="243"/>
      <c r="AQ340" s="243"/>
      <c r="AR340" s="243"/>
      <c r="AS340" s="243"/>
      <c r="AT340" s="244"/>
      <c r="AU340" s="244"/>
      <c r="AV340" s="244"/>
      <c r="AW340" s="244"/>
      <c r="AX340" s="245"/>
      <c r="AY340" s="244"/>
      <c r="AZ340" s="244"/>
      <c r="BA340" s="244"/>
      <c r="BB340" s="244"/>
      <c r="BC340" s="244"/>
      <c r="BD340" s="244"/>
      <c r="BE340" s="244"/>
      <c r="BF340" s="244"/>
      <c r="BG340" s="244"/>
      <c r="BH340" s="244"/>
      <c r="BI340" s="246">
        <f>+SUM(Distributivo_trabajo[[#This Row],[Grupo 3 años A]:[Tercero de BT IEME A]])</f>
        <v>2</v>
      </c>
      <c r="BJ340" s="247"/>
      <c r="BK340" s="247"/>
      <c r="BL340" s="247"/>
      <c r="BM340" s="247"/>
      <c r="BN340" s="247"/>
      <c r="BO340" s="247"/>
      <c r="BP340" s="247"/>
      <c r="BQ340" s="247"/>
      <c r="BR340" s="247"/>
      <c r="BS340" s="247"/>
      <c r="BT340" s="247"/>
      <c r="BU340" s="247"/>
      <c r="BV340" s="248"/>
      <c r="BW340" s="248"/>
      <c r="BX340" s="248"/>
      <c r="BY340" s="248"/>
      <c r="BZ340" s="249">
        <f>+SUM(Distributivo_trabajo[[#This Row],[Grupo 3 años A2]:[BTP]])</f>
        <v>0</v>
      </c>
      <c r="CA340" s="244"/>
      <c r="CB340" s="244"/>
      <c r="CC340" s="244"/>
      <c r="CD340" s="244"/>
      <c r="CE340" s="244"/>
      <c r="CF340" s="244"/>
      <c r="CG340" s="246">
        <f>+SUM(Distributivo_trabajo[[#This Row],[8vo A]:[Tercero de BGU A3]])</f>
        <v>0</v>
      </c>
      <c r="CH340" s="244"/>
      <c r="CI340" s="244"/>
      <c r="CJ340" s="244"/>
      <c r="CK34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0" s="246"/>
      <c r="CM340" s="246">
        <f>+SUM(Distributivo_trabajo[[#This Row],[Directivo]:[Total Periodos acompañamiento]])</f>
        <v>2</v>
      </c>
      <c r="CN340" s="250"/>
    </row>
    <row r="341" spans="1:92" x14ac:dyDescent="0.3">
      <c r="A341" s="227">
        <v>27</v>
      </c>
      <c r="B341" s="228" t="str">
        <f ca="1">IF(Distributivo_trabajo[[#This Row],[Nro.]]="","",VLOOKUP(Distributivo_trabajo[[#This Row],[Nro.]],'Nómina de personal'!$A:$C,3,0))</f>
        <v xml:space="preserve">JUAN CARLOS CHANATASIG TOAPANTA </v>
      </c>
      <c r="C341" s="228" t="str">
        <f ca="1">IF(Distributivo_trabajo[[#This Row],[Nro.]]="","",VLOOKUP(Distributivo_trabajo[[#This Row],[Nro.]],'Nómina de personal'!$A:$K,11,0))</f>
        <v>Nomb. Definitivo</v>
      </c>
      <c r="D341" s="228" t="str">
        <f ca="1">IF(Distributivo_trabajo[[#This Row],[Nro.]]="","",VLOOKUP(Distributivo_trabajo[[#This Row],[Nro.]],'Nómina de personal'!$A:$L,12,0))</f>
        <v>Docente</v>
      </c>
      <c r="E341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41" s="229" t="s">
        <v>387</v>
      </c>
      <c r="G341" s="229" t="s">
        <v>192</v>
      </c>
      <c r="H341" s="229"/>
      <c r="I341" s="230" t="s">
        <v>156</v>
      </c>
      <c r="J341" s="242"/>
      <c r="K341" s="242"/>
      <c r="L341" s="243"/>
      <c r="M341" s="243"/>
      <c r="N341" s="243"/>
      <c r="O341" s="243"/>
      <c r="P341" s="231"/>
      <c r="Q341" s="231"/>
      <c r="R341" s="231"/>
      <c r="S341" s="231"/>
      <c r="T341" s="231"/>
      <c r="U341" s="231"/>
      <c r="V341" s="231"/>
      <c r="W341" s="231"/>
      <c r="X341" s="231"/>
      <c r="Y341" s="231"/>
      <c r="Z341" s="231">
        <v>2</v>
      </c>
      <c r="AA341" s="231"/>
      <c r="AB341" s="231"/>
      <c r="AC341" s="231"/>
      <c r="AD341" s="231"/>
      <c r="AE341" s="231"/>
      <c r="AF341" s="231"/>
      <c r="AG341" s="231"/>
      <c r="AH341" s="231"/>
      <c r="AI341" s="231"/>
      <c r="AJ341" s="243"/>
      <c r="AK341" s="243"/>
      <c r="AL341" s="243"/>
      <c r="AM341" s="243"/>
      <c r="AN341" s="243"/>
      <c r="AO341" s="243"/>
      <c r="AP341" s="243"/>
      <c r="AQ341" s="243"/>
      <c r="AR341" s="243"/>
      <c r="AS341" s="243"/>
      <c r="AT341" s="244"/>
      <c r="AU341" s="244"/>
      <c r="AV341" s="244"/>
      <c r="AW341" s="244"/>
      <c r="AX341" s="245"/>
      <c r="AY341" s="244"/>
      <c r="AZ341" s="244"/>
      <c r="BA341" s="244"/>
      <c r="BB341" s="244"/>
      <c r="BC341" s="244"/>
      <c r="BD341" s="244"/>
      <c r="BE341" s="244"/>
      <c r="BF341" s="244"/>
      <c r="BG341" s="244"/>
      <c r="BH341" s="244"/>
      <c r="BI341" s="246">
        <f>+SUM(Distributivo_trabajo[[#This Row],[Grupo 3 años A]:[Tercero de BT IEME A]])</f>
        <v>2</v>
      </c>
      <c r="BJ341" s="247"/>
      <c r="BK341" s="247"/>
      <c r="BL341" s="247"/>
      <c r="BM341" s="247"/>
      <c r="BN341" s="247"/>
      <c r="BO341" s="247"/>
      <c r="BP341" s="247"/>
      <c r="BQ341" s="247"/>
      <c r="BR341" s="247"/>
      <c r="BS341" s="247"/>
      <c r="BT341" s="247"/>
      <c r="BU341" s="247"/>
      <c r="BV341" s="248"/>
      <c r="BW341" s="248"/>
      <c r="BX341" s="248"/>
      <c r="BY341" s="248"/>
      <c r="BZ341" s="249">
        <f>+SUM(Distributivo_trabajo[[#This Row],[Grupo 3 años A2]:[BTP]])</f>
        <v>0</v>
      </c>
      <c r="CA341" s="244"/>
      <c r="CB341" s="244"/>
      <c r="CC341" s="244"/>
      <c r="CD341" s="244"/>
      <c r="CE341" s="244"/>
      <c r="CF341" s="244"/>
      <c r="CG341" s="246">
        <f>+SUM(Distributivo_trabajo[[#This Row],[8vo A]:[Tercero de BGU A3]])</f>
        <v>0</v>
      </c>
      <c r="CH341" s="244"/>
      <c r="CI341" s="244"/>
      <c r="CJ341" s="244"/>
      <c r="CK34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1" s="246"/>
      <c r="CM341" s="246">
        <f>+SUM(Distributivo_trabajo[[#This Row],[Directivo]:[Total Periodos acompañamiento]])</f>
        <v>2</v>
      </c>
      <c r="CN341" s="250"/>
    </row>
    <row r="342" spans="1:92" x14ac:dyDescent="0.3">
      <c r="A342" s="227">
        <v>27</v>
      </c>
      <c r="B342" s="228" t="str">
        <f ca="1">IF(Distributivo_trabajo[[#This Row],[Nro.]]="","",VLOOKUP(Distributivo_trabajo[[#This Row],[Nro.]],'Nómina de personal'!$A:$C,3,0))</f>
        <v xml:space="preserve">JUAN CARLOS CHANATASIG TOAPANTA </v>
      </c>
      <c r="C342" s="228" t="str">
        <f ca="1">IF(Distributivo_trabajo[[#This Row],[Nro.]]="","",VLOOKUP(Distributivo_trabajo[[#This Row],[Nro.]],'Nómina de personal'!$A:$K,11,0))</f>
        <v>Nomb. Definitivo</v>
      </c>
      <c r="D342" s="228" t="str">
        <f ca="1">IF(Distributivo_trabajo[[#This Row],[Nro.]]="","",VLOOKUP(Distributivo_trabajo[[#This Row],[Nro.]],'Nómina de personal'!$A:$L,12,0))</f>
        <v>Docente</v>
      </c>
      <c r="E342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42" s="229" t="s">
        <v>387</v>
      </c>
      <c r="G342" s="229" t="s">
        <v>192</v>
      </c>
      <c r="H342" s="229"/>
      <c r="I342" s="230" t="s">
        <v>156</v>
      </c>
      <c r="J342" s="242"/>
      <c r="K342" s="242"/>
      <c r="L342" s="243"/>
      <c r="M342" s="243"/>
      <c r="N342" s="243"/>
      <c r="O342" s="243"/>
      <c r="P342" s="231"/>
      <c r="Q342" s="231"/>
      <c r="R342" s="231"/>
      <c r="S342" s="231"/>
      <c r="T342" s="231"/>
      <c r="U342" s="231"/>
      <c r="V342" s="231"/>
      <c r="W342" s="231"/>
      <c r="X342" s="231"/>
      <c r="Y342" s="231"/>
      <c r="Z342" s="231"/>
      <c r="AA342" s="231">
        <v>2</v>
      </c>
      <c r="AB342" s="231"/>
      <c r="AC342" s="231"/>
      <c r="AD342" s="231"/>
      <c r="AE342" s="231"/>
      <c r="AF342" s="231"/>
      <c r="AG342" s="231"/>
      <c r="AH342" s="231"/>
      <c r="AI342" s="231"/>
      <c r="AJ342" s="243"/>
      <c r="AK342" s="243"/>
      <c r="AL342" s="243"/>
      <c r="AM342" s="243"/>
      <c r="AN342" s="243"/>
      <c r="AO342" s="243"/>
      <c r="AP342" s="243"/>
      <c r="AQ342" s="243"/>
      <c r="AR342" s="243"/>
      <c r="AS342" s="243"/>
      <c r="AT342" s="244"/>
      <c r="AU342" s="244"/>
      <c r="AV342" s="244"/>
      <c r="AW342" s="244"/>
      <c r="AX342" s="245"/>
      <c r="AY342" s="244"/>
      <c r="AZ342" s="244"/>
      <c r="BA342" s="244"/>
      <c r="BB342" s="244"/>
      <c r="BC342" s="244"/>
      <c r="BD342" s="244"/>
      <c r="BE342" s="244"/>
      <c r="BF342" s="244"/>
      <c r="BG342" s="244"/>
      <c r="BH342" s="244"/>
      <c r="BI342" s="246">
        <f>+SUM(Distributivo_trabajo[[#This Row],[Grupo 3 años A]:[Tercero de BT IEME A]])</f>
        <v>2</v>
      </c>
      <c r="BJ342" s="247"/>
      <c r="BK342" s="247"/>
      <c r="BL342" s="247"/>
      <c r="BM342" s="247"/>
      <c r="BN342" s="247"/>
      <c r="BO342" s="247"/>
      <c r="BP342" s="247"/>
      <c r="BQ342" s="247"/>
      <c r="BR342" s="247"/>
      <c r="BS342" s="247"/>
      <c r="BT342" s="247"/>
      <c r="BU342" s="247"/>
      <c r="BV342" s="248"/>
      <c r="BW342" s="248"/>
      <c r="BX342" s="248"/>
      <c r="BY342" s="248"/>
      <c r="BZ342" s="249">
        <f>+SUM(Distributivo_trabajo[[#This Row],[Grupo 3 años A2]:[BTP]])</f>
        <v>0</v>
      </c>
      <c r="CA342" s="244"/>
      <c r="CB342" s="244"/>
      <c r="CC342" s="244"/>
      <c r="CD342" s="244"/>
      <c r="CE342" s="244"/>
      <c r="CF342" s="244"/>
      <c r="CG342" s="246">
        <f>+SUM(Distributivo_trabajo[[#This Row],[8vo A]:[Tercero de BGU A3]])</f>
        <v>0</v>
      </c>
      <c r="CH342" s="244"/>
      <c r="CI342" s="244"/>
      <c r="CJ342" s="244"/>
      <c r="CK34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2" s="246"/>
      <c r="CM342" s="246">
        <f>+SUM(Distributivo_trabajo[[#This Row],[Directivo]:[Total Periodos acompañamiento]])</f>
        <v>2</v>
      </c>
      <c r="CN342" s="250"/>
    </row>
    <row r="343" spans="1:92" x14ac:dyDescent="0.3">
      <c r="A343" s="227">
        <v>27</v>
      </c>
      <c r="B343" s="228" t="str">
        <f ca="1">IF(Distributivo_trabajo[[#This Row],[Nro.]]="","",VLOOKUP(Distributivo_trabajo[[#This Row],[Nro.]],'Nómina de personal'!$A:$C,3,0))</f>
        <v xml:space="preserve">JUAN CARLOS CHANATASIG TOAPANTA </v>
      </c>
      <c r="C343" s="228" t="str">
        <f ca="1">IF(Distributivo_trabajo[[#This Row],[Nro.]]="","",VLOOKUP(Distributivo_trabajo[[#This Row],[Nro.]],'Nómina de personal'!$A:$K,11,0))</f>
        <v>Nomb. Definitivo</v>
      </c>
      <c r="D343" s="228" t="str">
        <f ca="1">IF(Distributivo_trabajo[[#This Row],[Nro.]]="","",VLOOKUP(Distributivo_trabajo[[#This Row],[Nro.]],'Nómina de personal'!$A:$L,12,0))</f>
        <v>Docente</v>
      </c>
      <c r="E343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43" s="229" t="s">
        <v>387</v>
      </c>
      <c r="G343" s="229" t="s">
        <v>192</v>
      </c>
      <c r="H343" s="229"/>
      <c r="I343" s="230" t="s">
        <v>156</v>
      </c>
      <c r="J343" s="242"/>
      <c r="K343" s="242"/>
      <c r="L343" s="243"/>
      <c r="M343" s="243"/>
      <c r="N343" s="243"/>
      <c r="O343" s="243"/>
      <c r="P343" s="231"/>
      <c r="Q343" s="231"/>
      <c r="R343" s="231"/>
      <c r="S343" s="231"/>
      <c r="T343" s="231"/>
      <c r="U343" s="231"/>
      <c r="V343" s="231"/>
      <c r="W343" s="231"/>
      <c r="X343" s="231"/>
      <c r="Y343" s="231"/>
      <c r="Z343" s="231"/>
      <c r="AA343" s="231"/>
      <c r="AB343" s="231">
        <v>2</v>
      </c>
      <c r="AC343" s="231"/>
      <c r="AD343" s="231"/>
      <c r="AE343" s="231"/>
      <c r="AF343" s="231"/>
      <c r="AG343" s="231"/>
      <c r="AH343" s="231"/>
      <c r="AI343" s="231"/>
      <c r="AJ343" s="243"/>
      <c r="AK343" s="243"/>
      <c r="AL343" s="243"/>
      <c r="AM343" s="243"/>
      <c r="AN343" s="243"/>
      <c r="AO343" s="243"/>
      <c r="AP343" s="243"/>
      <c r="AQ343" s="243"/>
      <c r="AR343" s="243"/>
      <c r="AS343" s="243"/>
      <c r="AT343" s="244"/>
      <c r="AU343" s="244"/>
      <c r="AV343" s="244"/>
      <c r="AW343" s="244"/>
      <c r="AX343" s="245"/>
      <c r="AY343" s="244"/>
      <c r="AZ343" s="244"/>
      <c r="BA343" s="244"/>
      <c r="BB343" s="244"/>
      <c r="BC343" s="244"/>
      <c r="BD343" s="244"/>
      <c r="BE343" s="244"/>
      <c r="BF343" s="244"/>
      <c r="BG343" s="244"/>
      <c r="BH343" s="244"/>
      <c r="BI343" s="246">
        <f>+SUM(Distributivo_trabajo[[#This Row],[Grupo 3 años A]:[Tercero de BT IEME A]])</f>
        <v>2</v>
      </c>
      <c r="BJ343" s="247"/>
      <c r="BK343" s="247"/>
      <c r="BL343" s="247"/>
      <c r="BM343" s="247"/>
      <c r="BN343" s="247"/>
      <c r="BO343" s="247"/>
      <c r="BP343" s="247"/>
      <c r="BQ343" s="247"/>
      <c r="BR343" s="247"/>
      <c r="BS343" s="247"/>
      <c r="BT343" s="247"/>
      <c r="BU343" s="247"/>
      <c r="BV343" s="248"/>
      <c r="BW343" s="248"/>
      <c r="BX343" s="248"/>
      <c r="BY343" s="248"/>
      <c r="BZ343" s="249">
        <f>+SUM(Distributivo_trabajo[[#This Row],[Grupo 3 años A2]:[BTP]])</f>
        <v>0</v>
      </c>
      <c r="CA343" s="244"/>
      <c r="CB343" s="244"/>
      <c r="CC343" s="244"/>
      <c r="CD343" s="244"/>
      <c r="CE343" s="244"/>
      <c r="CF343" s="244"/>
      <c r="CG343" s="246">
        <f>+SUM(Distributivo_trabajo[[#This Row],[8vo A]:[Tercero de BGU A3]])</f>
        <v>0</v>
      </c>
      <c r="CH343" s="244"/>
      <c r="CI343" s="244"/>
      <c r="CJ343" s="244"/>
      <c r="CK34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3" s="246"/>
      <c r="CM343" s="246">
        <f>+SUM(Distributivo_trabajo[[#This Row],[Directivo]:[Total Periodos acompañamiento]])</f>
        <v>2</v>
      </c>
      <c r="CN343" s="250"/>
    </row>
    <row r="344" spans="1:92" x14ac:dyDescent="0.3">
      <c r="A344" s="227">
        <v>27</v>
      </c>
      <c r="B344" s="228" t="str">
        <f ca="1">IF(Distributivo_trabajo[[#This Row],[Nro.]]="","",VLOOKUP(Distributivo_trabajo[[#This Row],[Nro.]],'Nómina de personal'!$A:$C,3,0))</f>
        <v xml:space="preserve">JUAN CARLOS CHANATASIG TOAPANTA </v>
      </c>
      <c r="C344" s="228" t="str">
        <f ca="1">IF(Distributivo_trabajo[[#This Row],[Nro.]]="","",VLOOKUP(Distributivo_trabajo[[#This Row],[Nro.]],'Nómina de personal'!$A:$K,11,0))</f>
        <v>Nomb. Definitivo</v>
      </c>
      <c r="D344" s="228" t="str">
        <f ca="1">IF(Distributivo_trabajo[[#This Row],[Nro.]]="","",VLOOKUP(Distributivo_trabajo[[#This Row],[Nro.]],'Nómina de personal'!$A:$L,12,0))</f>
        <v>Docente</v>
      </c>
      <c r="E344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44" s="229" t="s">
        <v>387</v>
      </c>
      <c r="G344" s="229" t="s">
        <v>192</v>
      </c>
      <c r="H344" s="229"/>
      <c r="I344" s="230" t="s">
        <v>156</v>
      </c>
      <c r="J344" s="242"/>
      <c r="K344" s="242"/>
      <c r="L344" s="243"/>
      <c r="M344" s="243"/>
      <c r="N344" s="243"/>
      <c r="O344" s="243"/>
      <c r="P344" s="231"/>
      <c r="Q344" s="231"/>
      <c r="R344" s="231"/>
      <c r="S344" s="231"/>
      <c r="T344" s="231"/>
      <c r="U344" s="231"/>
      <c r="V344" s="231"/>
      <c r="W344" s="231"/>
      <c r="X344" s="231"/>
      <c r="Y344" s="231"/>
      <c r="Z344" s="231"/>
      <c r="AA344" s="231"/>
      <c r="AB344" s="231"/>
      <c r="AC344" s="231">
        <v>2</v>
      </c>
      <c r="AD344" s="231"/>
      <c r="AE344" s="231"/>
      <c r="AF344" s="231"/>
      <c r="AG344" s="231"/>
      <c r="AH344" s="231"/>
      <c r="AI344" s="231"/>
      <c r="AJ344" s="243"/>
      <c r="AK344" s="243"/>
      <c r="AL344" s="243"/>
      <c r="AM344" s="243"/>
      <c r="AN344" s="243"/>
      <c r="AO344" s="243"/>
      <c r="AP344" s="243"/>
      <c r="AQ344" s="243"/>
      <c r="AR344" s="243"/>
      <c r="AS344" s="243"/>
      <c r="AT344" s="244"/>
      <c r="AU344" s="244"/>
      <c r="AV344" s="244"/>
      <c r="AW344" s="244"/>
      <c r="AX344" s="245"/>
      <c r="AY344" s="244"/>
      <c r="AZ344" s="244"/>
      <c r="BA344" s="244"/>
      <c r="BB344" s="244"/>
      <c r="BC344" s="244"/>
      <c r="BD344" s="244"/>
      <c r="BE344" s="244"/>
      <c r="BF344" s="244"/>
      <c r="BG344" s="244"/>
      <c r="BH344" s="244"/>
      <c r="BI344" s="246">
        <f>+SUM(Distributivo_trabajo[[#This Row],[Grupo 3 años A]:[Tercero de BT IEME A]])</f>
        <v>2</v>
      </c>
      <c r="BJ344" s="247"/>
      <c r="BK344" s="247"/>
      <c r="BL344" s="247"/>
      <c r="BM344" s="247"/>
      <c r="BN344" s="247"/>
      <c r="BO344" s="247"/>
      <c r="BP344" s="247"/>
      <c r="BQ344" s="247"/>
      <c r="BR344" s="247"/>
      <c r="BS344" s="247"/>
      <c r="BT344" s="247"/>
      <c r="BU344" s="247"/>
      <c r="BV344" s="248"/>
      <c r="BW344" s="248"/>
      <c r="BX344" s="248"/>
      <c r="BY344" s="248"/>
      <c r="BZ344" s="249">
        <f>+SUM(Distributivo_trabajo[[#This Row],[Grupo 3 años A2]:[BTP]])</f>
        <v>0</v>
      </c>
      <c r="CA344" s="244"/>
      <c r="CB344" s="244"/>
      <c r="CC344" s="244"/>
      <c r="CD344" s="244"/>
      <c r="CE344" s="244"/>
      <c r="CF344" s="244"/>
      <c r="CG344" s="246">
        <f>+SUM(Distributivo_trabajo[[#This Row],[8vo A]:[Tercero de BGU A3]])</f>
        <v>0</v>
      </c>
      <c r="CH344" s="244"/>
      <c r="CI344" s="244"/>
      <c r="CJ344" s="244"/>
      <c r="CK34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4" s="246"/>
      <c r="CM344" s="246">
        <f>+SUM(Distributivo_trabajo[[#This Row],[Directivo]:[Total Periodos acompañamiento]])</f>
        <v>2</v>
      </c>
      <c r="CN344" s="250"/>
    </row>
    <row r="345" spans="1:92" x14ac:dyDescent="0.3">
      <c r="A345" s="227">
        <v>27</v>
      </c>
      <c r="B345" s="228" t="str">
        <f ca="1">IF(Distributivo_trabajo[[#This Row],[Nro.]]="","",VLOOKUP(Distributivo_trabajo[[#This Row],[Nro.]],'Nómina de personal'!$A:$C,3,0))</f>
        <v xml:space="preserve">JUAN CARLOS CHANATASIG TOAPANTA </v>
      </c>
      <c r="C345" s="228" t="str">
        <f ca="1">IF(Distributivo_trabajo[[#This Row],[Nro.]]="","",VLOOKUP(Distributivo_trabajo[[#This Row],[Nro.]],'Nómina de personal'!$A:$K,11,0))</f>
        <v>Nomb. Definitivo</v>
      </c>
      <c r="D345" s="228" t="str">
        <f ca="1">IF(Distributivo_trabajo[[#This Row],[Nro.]]="","",VLOOKUP(Distributivo_trabajo[[#This Row],[Nro.]],'Nómina de personal'!$A:$L,12,0))</f>
        <v>Docente</v>
      </c>
      <c r="E345" s="228" t="str">
        <f ca="1">IF(Distributivo_trabajo[[#This Row],[Nro.]]="","",VLOOKUP(Distributivo_trabajo[[#This Row],[Nro.]],'Nómina de personal'!$A:$G,7,0))</f>
        <v xml:space="preserve">NOMBRAMIENTO DEFINITIVO DESDE 2009 DOCENTE EGB Y BACHILLERATO DE CULTURA FÍSICA </v>
      </c>
      <c r="F345" s="229" t="s">
        <v>387</v>
      </c>
      <c r="G345" s="229" t="s">
        <v>192</v>
      </c>
      <c r="H345" s="229"/>
      <c r="I345" s="230" t="s">
        <v>156</v>
      </c>
      <c r="J345" s="242"/>
      <c r="K345" s="242"/>
      <c r="L345" s="243"/>
      <c r="M345" s="243"/>
      <c r="N345" s="243"/>
      <c r="O345" s="243"/>
      <c r="P345" s="231"/>
      <c r="Q345" s="231"/>
      <c r="R345" s="231"/>
      <c r="S345" s="231"/>
      <c r="T345" s="231"/>
      <c r="U345" s="231"/>
      <c r="V345" s="231"/>
      <c r="W345" s="231"/>
      <c r="X345" s="231"/>
      <c r="Y345" s="231"/>
      <c r="Z345" s="231"/>
      <c r="AA345" s="231"/>
      <c r="AB345" s="231"/>
      <c r="AC345" s="231"/>
      <c r="AD345" s="231">
        <v>2</v>
      </c>
      <c r="AE345" s="231"/>
      <c r="AF345" s="231"/>
      <c r="AG345" s="231"/>
      <c r="AH345" s="231"/>
      <c r="AI345" s="231"/>
      <c r="AJ345" s="243"/>
      <c r="AK345" s="243"/>
      <c r="AL345" s="243"/>
      <c r="AM345" s="243"/>
      <c r="AN345" s="243"/>
      <c r="AO345" s="243"/>
      <c r="AP345" s="243"/>
      <c r="AQ345" s="243"/>
      <c r="AR345" s="243"/>
      <c r="AS345" s="243"/>
      <c r="AT345" s="244"/>
      <c r="AU345" s="244"/>
      <c r="AV345" s="244"/>
      <c r="AW345" s="244"/>
      <c r="AX345" s="245"/>
      <c r="AY345" s="244"/>
      <c r="AZ345" s="244"/>
      <c r="BA345" s="244"/>
      <c r="BB345" s="244"/>
      <c r="BC345" s="244"/>
      <c r="BD345" s="244"/>
      <c r="BE345" s="244"/>
      <c r="BF345" s="244"/>
      <c r="BG345" s="244"/>
      <c r="BH345" s="244"/>
      <c r="BI345" s="246">
        <f>+SUM(Distributivo_trabajo[[#This Row],[Grupo 3 años A]:[Tercero de BT IEME A]])</f>
        <v>2</v>
      </c>
      <c r="BJ345" s="247"/>
      <c r="BK345" s="247"/>
      <c r="BL345" s="247"/>
      <c r="BM345" s="247"/>
      <c r="BN345" s="247"/>
      <c r="BO345" s="247"/>
      <c r="BP345" s="247"/>
      <c r="BQ345" s="247"/>
      <c r="BR345" s="247"/>
      <c r="BS345" s="247"/>
      <c r="BT345" s="247"/>
      <c r="BU345" s="247"/>
      <c r="BV345" s="248"/>
      <c r="BW345" s="248"/>
      <c r="BX345" s="248"/>
      <c r="BY345" s="248"/>
      <c r="BZ345" s="249">
        <f>+SUM(Distributivo_trabajo[[#This Row],[Grupo 3 años A2]:[BTP]])</f>
        <v>0</v>
      </c>
      <c r="CA345" s="244"/>
      <c r="CB345" s="244"/>
      <c r="CC345" s="244"/>
      <c r="CD345" s="244"/>
      <c r="CE345" s="244"/>
      <c r="CF345" s="244"/>
      <c r="CG345" s="246">
        <f>+SUM(Distributivo_trabajo[[#This Row],[8vo A]:[Tercero de BGU A3]])</f>
        <v>0</v>
      </c>
      <c r="CH345" s="244"/>
      <c r="CI345" s="244"/>
      <c r="CJ345" s="244"/>
      <c r="CK34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5" s="246"/>
      <c r="CM345" s="246">
        <f>+SUM(Distributivo_trabajo[[#This Row],[Directivo]:[Total Periodos acompañamiento]])</f>
        <v>2</v>
      </c>
      <c r="CN345" s="250"/>
    </row>
    <row r="346" spans="1:92" x14ac:dyDescent="0.3">
      <c r="A346" s="227">
        <v>12</v>
      </c>
      <c r="B346" s="228" t="str">
        <f ca="1">IF(Distributivo_trabajo[[#This Row],[Nro.]]="","",VLOOKUP(Distributivo_trabajo[[#This Row],[Nro.]],'Nómina de personal'!$A:$C,3,0))</f>
        <v xml:space="preserve">DIEGO FERNANDO CHASI TOAPANTA  </v>
      </c>
      <c r="C346" s="228" t="str">
        <f ca="1">IF(Distributivo_trabajo[[#This Row],[Nro.]]="","",VLOOKUP(Distributivo_trabajo[[#This Row],[Nro.]],'Nómina de personal'!$A:$K,11,0))</f>
        <v>Nomb. Definitivo</v>
      </c>
      <c r="D346" s="228" t="str">
        <f ca="1">IF(Distributivo_trabajo[[#This Row],[Nro.]]="","",VLOOKUP(Distributivo_trabajo[[#This Row],[Nro.]],'Nómina de personal'!$A:$L,12,0))</f>
        <v>Docente</v>
      </c>
      <c r="E346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46" s="229" t="s">
        <v>387</v>
      </c>
      <c r="G346" s="229" t="s">
        <v>194</v>
      </c>
      <c r="H346" s="229"/>
      <c r="I346" s="230" t="s">
        <v>156</v>
      </c>
      <c r="J346" s="230"/>
      <c r="K346" s="230"/>
      <c r="L346" s="231"/>
      <c r="M346" s="231"/>
      <c r="N346" s="231"/>
      <c r="O346" s="231"/>
      <c r="P346" s="231"/>
      <c r="Q346" s="231"/>
      <c r="R346" s="231"/>
      <c r="S346" s="231"/>
      <c r="T346" s="231"/>
      <c r="U346" s="231"/>
      <c r="V346" s="231"/>
      <c r="W346" s="231"/>
      <c r="X346" s="231"/>
      <c r="Y346" s="231"/>
      <c r="Z346" s="231"/>
      <c r="AA346" s="231"/>
      <c r="AB346" s="231"/>
      <c r="AC346" s="231"/>
      <c r="AD346" s="231"/>
      <c r="AE346" s="231">
        <v>2</v>
      </c>
      <c r="AF346" s="231"/>
      <c r="AG346" s="231"/>
      <c r="AH346" s="231"/>
      <c r="AI346" s="231"/>
      <c r="AJ346" s="231"/>
      <c r="AK346" s="231"/>
      <c r="AL346" s="231"/>
      <c r="AM346" s="231"/>
      <c r="AN346" s="231"/>
      <c r="AO346" s="231"/>
      <c r="AP346" s="231"/>
      <c r="AQ346" s="231"/>
      <c r="AR346" s="231"/>
      <c r="AS346" s="231"/>
      <c r="AT346" s="232"/>
      <c r="AU346" s="232"/>
      <c r="AV346" s="232"/>
      <c r="AW346" s="232"/>
      <c r="AX346" s="233"/>
      <c r="AY346" s="232"/>
      <c r="AZ346" s="232"/>
      <c r="BA346" s="232"/>
      <c r="BB346" s="232"/>
      <c r="BC346" s="232"/>
      <c r="BD346" s="232"/>
      <c r="BE346" s="232"/>
      <c r="BF346" s="232"/>
      <c r="BG346" s="232"/>
      <c r="BH346" s="232"/>
      <c r="BI346" s="234">
        <f>+SUM(Distributivo_trabajo[[#This Row],[Grupo 3 años A]:[Tercero de BT IEME A]])</f>
        <v>2</v>
      </c>
      <c r="BJ346" s="235"/>
      <c r="BK346" s="235"/>
      <c r="BL346" s="235"/>
      <c r="BM346" s="235"/>
      <c r="BN346" s="235"/>
      <c r="BO346" s="235"/>
      <c r="BP346" s="235"/>
      <c r="BQ346" s="235"/>
      <c r="BR346" s="235"/>
      <c r="BS346" s="235"/>
      <c r="BT346" s="235"/>
      <c r="BU346" s="235"/>
      <c r="BV346" s="236"/>
      <c r="BW346" s="236"/>
      <c r="BX346" s="236"/>
      <c r="BY346" s="236"/>
      <c r="BZ346" s="237">
        <f>+SUM(Distributivo_trabajo[[#This Row],[Grupo 3 años A2]:[BTP]])</f>
        <v>0</v>
      </c>
      <c r="CA346" s="232"/>
      <c r="CB346" s="232"/>
      <c r="CC346" s="232"/>
      <c r="CD346" s="232"/>
      <c r="CE346" s="232"/>
      <c r="CF346" s="232"/>
      <c r="CG346" s="234">
        <f>+SUM(Distributivo_trabajo[[#This Row],[8vo A]:[Tercero de BGU A3]])</f>
        <v>0</v>
      </c>
      <c r="CH346" s="232"/>
      <c r="CI346" s="232">
        <v>2</v>
      </c>
      <c r="CJ346" s="232"/>
      <c r="CK34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6" s="234">
        <v>2</v>
      </c>
      <c r="CM346" s="234">
        <f>+SUM(Distributivo_trabajo[[#This Row],[Directivo]:[Total Periodos acompañamiento]])</f>
        <v>6</v>
      </c>
      <c r="CN346" s="238"/>
    </row>
    <row r="347" spans="1:92" x14ac:dyDescent="0.3">
      <c r="A347" s="227">
        <v>12</v>
      </c>
      <c r="B347" s="228" t="str">
        <f ca="1">IF(Distributivo_trabajo[[#This Row],[Nro.]]="","",VLOOKUP(Distributivo_trabajo[[#This Row],[Nro.]],'Nómina de personal'!$A:$C,3,0))</f>
        <v xml:space="preserve">DIEGO FERNANDO CHASI TOAPANTA  </v>
      </c>
      <c r="C347" s="228" t="str">
        <f ca="1">IF(Distributivo_trabajo[[#This Row],[Nro.]]="","",VLOOKUP(Distributivo_trabajo[[#This Row],[Nro.]],'Nómina de personal'!$A:$K,11,0))</f>
        <v>Nomb. Definitivo</v>
      </c>
      <c r="D347" s="228" t="str">
        <f ca="1">IF(Distributivo_trabajo[[#This Row],[Nro.]]="","",VLOOKUP(Distributivo_trabajo[[#This Row],[Nro.]],'Nómina de personal'!$A:$L,12,0))</f>
        <v>Docente</v>
      </c>
      <c r="E347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47" s="229" t="s">
        <v>387</v>
      </c>
      <c r="G347" s="229" t="s">
        <v>194</v>
      </c>
      <c r="H347" s="229"/>
      <c r="I347" s="230" t="s">
        <v>156</v>
      </c>
      <c r="J347" s="242"/>
      <c r="K347" s="242"/>
      <c r="L347" s="243"/>
      <c r="M347" s="243"/>
      <c r="N347" s="243"/>
      <c r="O347" s="243"/>
      <c r="P347" s="231"/>
      <c r="Q347" s="231"/>
      <c r="R347" s="231"/>
      <c r="S347" s="231"/>
      <c r="T347" s="231"/>
      <c r="U347" s="231"/>
      <c r="V347" s="231"/>
      <c r="W347" s="231"/>
      <c r="X347" s="231"/>
      <c r="Y347" s="231"/>
      <c r="Z347" s="231"/>
      <c r="AA347" s="231"/>
      <c r="AB347" s="231"/>
      <c r="AC347" s="231"/>
      <c r="AD347" s="231"/>
      <c r="AE347" s="231"/>
      <c r="AF347" s="231">
        <v>2</v>
      </c>
      <c r="AG347" s="231"/>
      <c r="AH347" s="231"/>
      <c r="AI347" s="231"/>
      <c r="AJ347" s="243"/>
      <c r="AK347" s="243"/>
      <c r="AL347" s="243"/>
      <c r="AM347" s="243"/>
      <c r="AN347" s="243"/>
      <c r="AO347" s="243"/>
      <c r="AP347" s="243"/>
      <c r="AQ347" s="243"/>
      <c r="AR347" s="243"/>
      <c r="AS347" s="243"/>
      <c r="AT347" s="244"/>
      <c r="AU347" s="244"/>
      <c r="AV347" s="244"/>
      <c r="AW347" s="244"/>
      <c r="AX347" s="245"/>
      <c r="AY347" s="244"/>
      <c r="AZ347" s="244"/>
      <c r="BA347" s="244"/>
      <c r="BB347" s="244"/>
      <c r="BC347" s="244"/>
      <c r="BD347" s="244"/>
      <c r="BE347" s="244"/>
      <c r="BF347" s="244"/>
      <c r="BG347" s="244"/>
      <c r="BH347" s="244"/>
      <c r="BI347" s="246">
        <f>+SUM(Distributivo_trabajo[[#This Row],[Grupo 3 años A]:[Tercero de BT IEME A]])</f>
        <v>2</v>
      </c>
      <c r="BJ347" s="247"/>
      <c r="BK347" s="247"/>
      <c r="BL347" s="247"/>
      <c r="BM347" s="247"/>
      <c r="BN347" s="247"/>
      <c r="BO347" s="247"/>
      <c r="BP347" s="247"/>
      <c r="BQ347" s="247"/>
      <c r="BR347" s="247"/>
      <c r="BS347" s="247"/>
      <c r="BT347" s="247"/>
      <c r="BU347" s="247"/>
      <c r="BV347" s="248"/>
      <c r="BW347" s="248"/>
      <c r="BX347" s="248"/>
      <c r="BY347" s="248"/>
      <c r="BZ347" s="249">
        <f>+SUM(Distributivo_trabajo[[#This Row],[Grupo 3 años A2]:[BTP]])</f>
        <v>0</v>
      </c>
      <c r="CA347" s="244"/>
      <c r="CB347" s="244"/>
      <c r="CC347" s="244"/>
      <c r="CD347" s="244"/>
      <c r="CE347" s="244"/>
      <c r="CF347" s="244"/>
      <c r="CG347" s="246">
        <f>+SUM(Distributivo_trabajo[[#This Row],[8vo A]:[Tercero de BGU A3]])</f>
        <v>0</v>
      </c>
      <c r="CH347" s="244"/>
      <c r="CI347" s="244"/>
      <c r="CJ347" s="244"/>
      <c r="CK34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7" s="246"/>
      <c r="CM347" s="246">
        <f>+SUM(Distributivo_trabajo[[#This Row],[Directivo]:[Total Periodos acompañamiento]])</f>
        <v>2</v>
      </c>
      <c r="CN347" s="250"/>
    </row>
    <row r="348" spans="1:92" x14ac:dyDescent="0.3">
      <c r="A348" s="227">
        <v>12</v>
      </c>
      <c r="B348" s="228" t="str">
        <f ca="1">IF(Distributivo_trabajo[[#This Row],[Nro.]]="","",VLOOKUP(Distributivo_trabajo[[#This Row],[Nro.]],'Nómina de personal'!$A:$C,3,0))</f>
        <v xml:space="preserve">DIEGO FERNANDO CHASI TOAPANTA  </v>
      </c>
      <c r="C348" s="228" t="str">
        <f ca="1">IF(Distributivo_trabajo[[#This Row],[Nro.]]="","",VLOOKUP(Distributivo_trabajo[[#This Row],[Nro.]],'Nómina de personal'!$A:$K,11,0))</f>
        <v>Nomb. Definitivo</v>
      </c>
      <c r="D348" s="228" t="str">
        <f ca="1">IF(Distributivo_trabajo[[#This Row],[Nro.]]="","",VLOOKUP(Distributivo_trabajo[[#This Row],[Nro.]],'Nómina de personal'!$A:$L,12,0))</f>
        <v>Docente</v>
      </c>
      <c r="E348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48" s="229" t="s">
        <v>387</v>
      </c>
      <c r="G348" s="229" t="s">
        <v>194</v>
      </c>
      <c r="H348" s="229"/>
      <c r="I348" s="230" t="s">
        <v>156</v>
      </c>
      <c r="J348" s="242"/>
      <c r="K348" s="242"/>
      <c r="L348" s="243"/>
      <c r="M348" s="243"/>
      <c r="N348" s="243"/>
      <c r="O348" s="243"/>
      <c r="P348" s="231"/>
      <c r="Q348" s="231"/>
      <c r="R348" s="231"/>
      <c r="S348" s="231"/>
      <c r="T348" s="231"/>
      <c r="U348" s="231"/>
      <c r="V348" s="231"/>
      <c r="W348" s="231"/>
      <c r="X348" s="231"/>
      <c r="Y348" s="231"/>
      <c r="Z348" s="231"/>
      <c r="AA348" s="231"/>
      <c r="AB348" s="231"/>
      <c r="AC348" s="231"/>
      <c r="AD348" s="231"/>
      <c r="AE348" s="231"/>
      <c r="AF348" s="231"/>
      <c r="AG348" s="231">
        <v>2</v>
      </c>
      <c r="AH348" s="231"/>
      <c r="AI348" s="231"/>
      <c r="AJ348" s="243"/>
      <c r="AK348" s="243"/>
      <c r="AL348" s="243"/>
      <c r="AM348" s="243"/>
      <c r="AN348" s="243"/>
      <c r="AO348" s="243"/>
      <c r="AP348" s="243"/>
      <c r="AQ348" s="243"/>
      <c r="AR348" s="243"/>
      <c r="AS348" s="243"/>
      <c r="AT348" s="244"/>
      <c r="AU348" s="244"/>
      <c r="AV348" s="244"/>
      <c r="AW348" s="244"/>
      <c r="AX348" s="245"/>
      <c r="AY348" s="244"/>
      <c r="AZ348" s="244"/>
      <c r="BA348" s="244"/>
      <c r="BB348" s="244"/>
      <c r="BC348" s="244"/>
      <c r="BD348" s="244"/>
      <c r="BE348" s="244"/>
      <c r="BF348" s="244"/>
      <c r="BG348" s="244"/>
      <c r="BH348" s="244"/>
      <c r="BI348" s="246">
        <f>+SUM(Distributivo_trabajo[[#This Row],[Grupo 3 años A]:[Tercero de BT IEME A]])</f>
        <v>2</v>
      </c>
      <c r="BJ348" s="247"/>
      <c r="BK348" s="247"/>
      <c r="BL348" s="247"/>
      <c r="BM348" s="247"/>
      <c r="BN348" s="247"/>
      <c r="BO348" s="247"/>
      <c r="BP348" s="247"/>
      <c r="BQ348" s="247"/>
      <c r="BR348" s="247"/>
      <c r="BS348" s="247"/>
      <c r="BT348" s="247"/>
      <c r="BU348" s="247"/>
      <c r="BV348" s="248"/>
      <c r="BW348" s="248"/>
      <c r="BX348" s="248"/>
      <c r="BY348" s="248"/>
      <c r="BZ348" s="249">
        <f>+SUM(Distributivo_trabajo[[#This Row],[Grupo 3 años A2]:[BTP]])</f>
        <v>0</v>
      </c>
      <c r="CA348" s="244"/>
      <c r="CB348" s="244"/>
      <c r="CC348" s="244"/>
      <c r="CD348" s="244"/>
      <c r="CE348" s="244"/>
      <c r="CF348" s="244"/>
      <c r="CG348" s="246">
        <f>+SUM(Distributivo_trabajo[[#This Row],[8vo A]:[Tercero de BGU A3]])</f>
        <v>0</v>
      </c>
      <c r="CH348" s="244"/>
      <c r="CI348" s="244"/>
      <c r="CJ348" s="244"/>
      <c r="CK34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8" s="246"/>
      <c r="CM348" s="246">
        <f>+SUM(Distributivo_trabajo[[#This Row],[Directivo]:[Total Periodos acompañamiento]])</f>
        <v>2</v>
      </c>
      <c r="CN348" s="250"/>
    </row>
    <row r="349" spans="1:92" x14ac:dyDescent="0.3">
      <c r="A349" s="227">
        <v>12</v>
      </c>
      <c r="B349" s="228" t="str">
        <f ca="1">IF(Distributivo_trabajo[[#This Row],[Nro.]]="","",VLOOKUP(Distributivo_trabajo[[#This Row],[Nro.]],'Nómina de personal'!$A:$C,3,0))</f>
        <v xml:space="preserve">DIEGO FERNANDO CHASI TOAPANTA  </v>
      </c>
      <c r="C349" s="228" t="str">
        <f ca="1">IF(Distributivo_trabajo[[#This Row],[Nro.]]="","",VLOOKUP(Distributivo_trabajo[[#This Row],[Nro.]],'Nómina de personal'!$A:$K,11,0))</f>
        <v>Nomb. Definitivo</v>
      </c>
      <c r="D349" s="228" t="str">
        <f ca="1">IF(Distributivo_trabajo[[#This Row],[Nro.]]="","",VLOOKUP(Distributivo_trabajo[[#This Row],[Nro.]],'Nómina de personal'!$A:$L,12,0))</f>
        <v>Docente</v>
      </c>
      <c r="E349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49" s="229" t="s">
        <v>387</v>
      </c>
      <c r="G349" s="229" t="s">
        <v>194</v>
      </c>
      <c r="H349" s="229"/>
      <c r="I349" s="230" t="s">
        <v>156</v>
      </c>
      <c r="J349" s="242"/>
      <c r="K349" s="242"/>
      <c r="L349" s="243"/>
      <c r="M349" s="243"/>
      <c r="N349" s="243"/>
      <c r="O349" s="243"/>
      <c r="P349" s="231"/>
      <c r="Q349" s="231"/>
      <c r="R349" s="231"/>
      <c r="S349" s="231"/>
      <c r="T349" s="231"/>
      <c r="U349" s="231"/>
      <c r="V349" s="231"/>
      <c r="W349" s="231"/>
      <c r="X349" s="231"/>
      <c r="Y349" s="231"/>
      <c r="Z349" s="231"/>
      <c r="AA349" s="231"/>
      <c r="AB349" s="231"/>
      <c r="AC349" s="231"/>
      <c r="AD349" s="231"/>
      <c r="AE349" s="231"/>
      <c r="AF349" s="231"/>
      <c r="AG349" s="231"/>
      <c r="AH349" s="231">
        <v>2</v>
      </c>
      <c r="AI349" s="231"/>
      <c r="AJ349" s="243"/>
      <c r="AK349" s="243"/>
      <c r="AL349" s="243"/>
      <c r="AM349" s="243"/>
      <c r="AN349" s="243"/>
      <c r="AO349" s="243"/>
      <c r="AP349" s="243"/>
      <c r="AQ349" s="243"/>
      <c r="AR349" s="243"/>
      <c r="AS349" s="243"/>
      <c r="AT349" s="244"/>
      <c r="AU349" s="244"/>
      <c r="AV349" s="244"/>
      <c r="AW349" s="244"/>
      <c r="AX349" s="245"/>
      <c r="AY349" s="244"/>
      <c r="AZ349" s="244"/>
      <c r="BA349" s="244"/>
      <c r="BB349" s="244"/>
      <c r="BC349" s="244"/>
      <c r="BD349" s="244"/>
      <c r="BE349" s="244"/>
      <c r="BF349" s="244"/>
      <c r="BG349" s="244"/>
      <c r="BH349" s="244"/>
      <c r="BI349" s="246">
        <f>+SUM(Distributivo_trabajo[[#This Row],[Grupo 3 años A]:[Tercero de BT IEME A]])</f>
        <v>2</v>
      </c>
      <c r="BJ349" s="247"/>
      <c r="BK349" s="247"/>
      <c r="BL349" s="247"/>
      <c r="BM349" s="247"/>
      <c r="BN349" s="247"/>
      <c r="BO349" s="247"/>
      <c r="BP349" s="247"/>
      <c r="BQ349" s="247"/>
      <c r="BR349" s="247"/>
      <c r="BS349" s="247"/>
      <c r="BT349" s="247"/>
      <c r="BU349" s="247"/>
      <c r="BV349" s="248"/>
      <c r="BW349" s="248"/>
      <c r="BX349" s="248"/>
      <c r="BY349" s="248"/>
      <c r="BZ349" s="249">
        <f>+SUM(Distributivo_trabajo[[#This Row],[Grupo 3 años A2]:[BTP]])</f>
        <v>0</v>
      </c>
      <c r="CA349" s="244"/>
      <c r="CB349" s="244"/>
      <c r="CC349" s="244"/>
      <c r="CD349" s="244"/>
      <c r="CE349" s="244"/>
      <c r="CF349" s="244"/>
      <c r="CG349" s="246">
        <f>+SUM(Distributivo_trabajo[[#This Row],[8vo A]:[Tercero de BGU A3]])</f>
        <v>0</v>
      </c>
      <c r="CH349" s="244"/>
      <c r="CI349" s="244"/>
      <c r="CJ349" s="244"/>
      <c r="CK34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49" s="246"/>
      <c r="CM349" s="246">
        <f>+SUM(Distributivo_trabajo[[#This Row],[Directivo]:[Total Periodos acompañamiento]])</f>
        <v>2</v>
      </c>
      <c r="CN349" s="250"/>
    </row>
    <row r="350" spans="1:92" x14ac:dyDescent="0.3">
      <c r="A350" s="227">
        <v>12</v>
      </c>
      <c r="B350" s="228" t="str">
        <f ca="1">IF(Distributivo_trabajo[[#This Row],[Nro.]]="","",VLOOKUP(Distributivo_trabajo[[#This Row],[Nro.]],'Nómina de personal'!$A:$C,3,0))</f>
        <v xml:space="preserve">DIEGO FERNANDO CHASI TOAPANTA  </v>
      </c>
      <c r="C350" s="228" t="str">
        <f ca="1">IF(Distributivo_trabajo[[#This Row],[Nro.]]="","",VLOOKUP(Distributivo_trabajo[[#This Row],[Nro.]],'Nómina de personal'!$A:$K,11,0))</f>
        <v>Nomb. Definitivo</v>
      </c>
      <c r="D350" s="228" t="str">
        <f ca="1">IF(Distributivo_trabajo[[#This Row],[Nro.]]="","",VLOOKUP(Distributivo_trabajo[[#This Row],[Nro.]],'Nómina de personal'!$A:$L,12,0))</f>
        <v>Docente</v>
      </c>
      <c r="E350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0" s="229" t="s">
        <v>387</v>
      </c>
      <c r="G350" s="229" t="s">
        <v>194</v>
      </c>
      <c r="H350" s="229"/>
      <c r="I350" s="230" t="s">
        <v>156</v>
      </c>
      <c r="J350" s="242"/>
      <c r="K350" s="242"/>
      <c r="L350" s="243"/>
      <c r="M350" s="243"/>
      <c r="N350" s="243"/>
      <c r="O350" s="243"/>
      <c r="P350" s="231"/>
      <c r="Q350" s="231"/>
      <c r="R350" s="231"/>
      <c r="S350" s="231"/>
      <c r="T350" s="231"/>
      <c r="U350" s="231"/>
      <c r="V350" s="231"/>
      <c r="W350" s="231"/>
      <c r="X350" s="231"/>
      <c r="Y350" s="231"/>
      <c r="Z350" s="231"/>
      <c r="AA350" s="231"/>
      <c r="AB350" s="231"/>
      <c r="AC350" s="231"/>
      <c r="AD350" s="231"/>
      <c r="AE350" s="231"/>
      <c r="AF350" s="231"/>
      <c r="AG350" s="231"/>
      <c r="AH350" s="231"/>
      <c r="AI350" s="231">
        <v>2</v>
      </c>
      <c r="AJ350" s="243"/>
      <c r="AK350" s="243"/>
      <c r="AL350" s="243"/>
      <c r="AM350" s="243"/>
      <c r="AN350" s="243"/>
      <c r="AO350" s="243"/>
      <c r="AP350" s="243"/>
      <c r="AQ350" s="243"/>
      <c r="AR350" s="243"/>
      <c r="AS350" s="243"/>
      <c r="AT350" s="244"/>
      <c r="AU350" s="244"/>
      <c r="AV350" s="244"/>
      <c r="AW350" s="244"/>
      <c r="AX350" s="245"/>
      <c r="AY350" s="244"/>
      <c r="AZ350" s="244"/>
      <c r="BA350" s="244"/>
      <c r="BB350" s="244"/>
      <c r="BC350" s="244"/>
      <c r="BD350" s="244"/>
      <c r="BE350" s="244"/>
      <c r="BF350" s="244"/>
      <c r="BG350" s="244"/>
      <c r="BH350" s="244"/>
      <c r="BI350" s="246">
        <f>+SUM(Distributivo_trabajo[[#This Row],[Grupo 3 años A]:[Tercero de BT IEME A]])</f>
        <v>2</v>
      </c>
      <c r="BJ350" s="247"/>
      <c r="BK350" s="247"/>
      <c r="BL350" s="247"/>
      <c r="BM350" s="247"/>
      <c r="BN350" s="247"/>
      <c r="BO350" s="247"/>
      <c r="BP350" s="247"/>
      <c r="BQ350" s="247"/>
      <c r="BR350" s="247"/>
      <c r="BS350" s="247"/>
      <c r="BT350" s="247"/>
      <c r="BU350" s="247"/>
      <c r="BV350" s="248"/>
      <c r="BW350" s="248"/>
      <c r="BX350" s="248"/>
      <c r="BY350" s="248"/>
      <c r="BZ350" s="249">
        <f>+SUM(Distributivo_trabajo[[#This Row],[Grupo 3 años A2]:[BTP]])</f>
        <v>0</v>
      </c>
      <c r="CA350" s="244"/>
      <c r="CB350" s="244"/>
      <c r="CC350" s="244"/>
      <c r="CD350" s="244"/>
      <c r="CE350" s="244"/>
      <c r="CF350" s="244"/>
      <c r="CG350" s="246">
        <f>+SUM(Distributivo_trabajo[[#This Row],[8vo A]:[Tercero de BGU A3]])</f>
        <v>0</v>
      </c>
      <c r="CH350" s="244"/>
      <c r="CI350" s="244"/>
      <c r="CJ350" s="244"/>
      <c r="CK35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0" s="246"/>
      <c r="CM350" s="246">
        <f>+SUM(Distributivo_trabajo[[#This Row],[Directivo]:[Total Periodos acompañamiento]])</f>
        <v>2</v>
      </c>
      <c r="CN350" s="250"/>
    </row>
    <row r="351" spans="1:92" x14ac:dyDescent="0.3">
      <c r="A351" s="227">
        <v>12</v>
      </c>
      <c r="B351" s="228" t="str">
        <f ca="1">IF(Distributivo_trabajo[[#This Row],[Nro.]]="","",VLOOKUP(Distributivo_trabajo[[#This Row],[Nro.]],'Nómina de personal'!$A:$C,3,0))</f>
        <v xml:space="preserve">DIEGO FERNANDO CHASI TOAPANTA  </v>
      </c>
      <c r="C351" s="228" t="str">
        <f ca="1">IF(Distributivo_trabajo[[#This Row],[Nro.]]="","",VLOOKUP(Distributivo_trabajo[[#This Row],[Nro.]],'Nómina de personal'!$A:$K,11,0))</f>
        <v>Nomb. Definitivo</v>
      </c>
      <c r="D351" s="228" t="str">
        <f ca="1">IF(Distributivo_trabajo[[#This Row],[Nro.]]="","",VLOOKUP(Distributivo_trabajo[[#This Row],[Nro.]],'Nómina de personal'!$A:$L,12,0))</f>
        <v>Docente</v>
      </c>
      <c r="E351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1" s="229" t="s">
        <v>387</v>
      </c>
      <c r="G351" s="229" t="s">
        <v>194</v>
      </c>
      <c r="H351" s="229"/>
      <c r="I351" s="230" t="s">
        <v>156</v>
      </c>
      <c r="J351" s="242"/>
      <c r="K351" s="242"/>
      <c r="L351" s="243"/>
      <c r="M351" s="243"/>
      <c r="N351" s="243"/>
      <c r="O351" s="243"/>
      <c r="P351" s="231"/>
      <c r="Q351" s="231"/>
      <c r="R351" s="231"/>
      <c r="S351" s="231"/>
      <c r="T351" s="231"/>
      <c r="U351" s="231"/>
      <c r="V351" s="231"/>
      <c r="W351" s="231"/>
      <c r="X351" s="231"/>
      <c r="Y351" s="231"/>
      <c r="Z351" s="231"/>
      <c r="AA351" s="231"/>
      <c r="AB351" s="231"/>
      <c r="AC351" s="231"/>
      <c r="AD351" s="231"/>
      <c r="AE351" s="231"/>
      <c r="AF351" s="231"/>
      <c r="AG351" s="231"/>
      <c r="AH351" s="231"/>
      <c r="AI351" s="231"/>
      <c r="AJ351" s="243">
        <v>2</v>
      </c>
      <c r="AK351" s="243"/>
      <c r="AL351" s="243"/>
      <c r="AM351" s="243"/>
      <c r="AN351" s="243"/>
      <c r="AO351" s="243"/>
      <c r="AP351" s="243"/>
      <c r="AQ351" s="243"/>
      <c r="AR351" s="243"/>
      <c r="AS351" s="243"/>
      <c r="AT351" s="244"/>
      <c r="AU351" s="244"/>
      <c r="AV351" s="244"/>
      <c r="AW351" s="244"/>
      <c r="AX351" s="245"/>
      <c r="AY351" s="244"/>
      <c r="AZ351" s="244"/>
      <c r="BA351" s="244"/>
      <c r="BB351" s="244"/>
      <c r="BC351" s="244"/>
      <c r="BD351" s="244"/>
      <c r="BE351" s="244"/>
      <c r="BF351" s="244"/>
      <c r="BG351" s="244"/>
      <c r="BH351" s="244"/>
      <c r="BI351" s="246">
        <f>+SUM(Distributivo_trabajo[[#This Row],[Grupo 3 años A]:[Tercero de BT IEME A]])</f>
        <v>2</v>
      </c>
      <c r="BJ351" s="247"/>
      <c r="BK351" s="247"/>
      <c r="BL351" s="247"/>
      <c r="BM351" s="247"/>
      <c r="BN351" s="247"/>
      <c r="BO351" s="247"/>
      <c r="BP351" s="247"/>
      <c r="BQ351" s="247"/>
      <c r="BR351" s="247"/>
      <c r="BS351" s="247"/>
      <c r="BT351" s="247"/>
      <c r="BU351" s="247"/>
      <c r="BV351" s="248"/>
      <c r="BW351" s="248"/>
      <c r="BX351" s="248"/>
      <c r="BY351" s="248"/>
      <c r="BZ351" s="249">
        <f>+SUM(Distributivo_trabajo[[#This Row],[Grupo 3 años A2]:[BTP]])</f>
        <v>0</v>
      </c>
      <c r="CA351" s="244"/>
      <c r="CB351" s="244"/>
      <c r="CC351" s="244"/>
      <c r="CD351" s="244"/>
      <c r="CE351" s="244"/>
      <c r="CF351" s="244"/>
      <c r="CG351" s="246">
        <f>+SUM(Distributivo_trabajo[[#This Row],[8vo A]:[Tercero de BGU A3]])</f>
        <v>0</v>
      </c>
      <c r="CH351" s="244"/>
      <c r="CI351" s="244"/>
      <c r="CJ351" s="244"/>
      <c r="CK35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1" s="246"/>
      <c r="CM351" s="246">
        <f>+SUM(Distributivo_trabajo[[#This Row],[Directivo]:[Total Periodos acompañamiento]])</f>
        <v>2</v>
      </c>
      <c r="CN351" s="250"/>
    </row>
    <row r="352" spans="1:92" x14ac:dyDescent="0.3">
      <c r="A352" s="227">
        <v>12</v>
      </c>
      <c r="B352" s="228" t="str">
        <f ca="1">IF(Distributivo_trabajo[[#This Row],[Nro.]]="","",VLOOKUP(Distributivo_trabajo[[#This Row],[Nro.]],'Nómina de personal'!$A:$C,3,0))</f>
        <v xml:space="preserve">DIEGO FERNANDO CHASI TOAPANTA  </v>
      </c>
      <c r="C352" s="228" t="str">
        <f ca="1">IF(Distributivo_trabajo[[#This Row],[Nro.]]="","",VLOOKUP(Distributivo_trabajo[[#This Row],[Nro.]],'Nómina de personal'!$A:$K,11,0))</f>
        <v>Nomb. Definitivo</v>
      </c>
      <c r="D352" s="228" t="str">
        <f ca="1">IF(Distributivo_trabajo[[#This Row],[Nro.]]="","",VLOOKUP(Distributivo_trabajo[[#This Row],[Nro.]],'Nómina de personal'!$A:$L,12,0))</f>
        <v>Docente</v>
      </c>
      <c r="E352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2" s="229" t="s">
        <v>387</v>
      </c>
      <c r="G352" s="229" t="s">
        <v>194</v>
      </c>
      <c r="H352" s="229"/>
      <c r="I352" s="230" t="s">
        <v>156</v>
      </c>
      <c r="J352" s="242"/>
      <c r="K352" s="242"/>
      <c r="L352" s="243"/>
      <c r="M352" s="243"/>
      <c r="N352" s="243"/>
      <c r="O352" s="243"/>
      <c r="P352" s="231"/>
      <c r="Q352" s="231"/>
      <c r="R352" s="231"/>
      <c r="S352" s="231"/>
      <c r="T352" s="231"/>
      <c r="U352" s="231"/>
      <c r="V352" s="231"/>
      <c r="W352" s="231"/>
      <c r="X352" s="231"/>
      <c r="Y352" s="231"/>
      <c r="Z352" s="231"/>
      <c r="AA352" s="231"/>
      <c r="AB352" s="231"/>
      <c r="AC352" s="231"/>
      <c r="AD352" s="231"/>
      <c r="AE352" s="231"/>
      <c r="AF352" s="231"/>
      <c r="AG352" s="231"/>
      <c r="AH352" s="231"/>
      <c r="AI352" s="231"/>
      <c r="AJ352" s="243"/>
      <c r="AK352" s="243">
        <v>2</v>
      </c>
      <c r="AL352" s="243"/>
      <c r="AM352" s="243"/>
      <c r="AN352" s="243"/>
      <c r="AO352" s="243"/>
      <c r="AP352" s="243"/>
      <c r="AQ352" s="243"/>
      <c r="AR352" s="243"/>
      <c r="AS352" s="243"/>
      <c r="AT352" s="244"/>
      <c r="AU352" s="244"/>
      <c r="AV352" s="244"/>
      <c r="AW352" s="244"/>
      <c r="AX352" s="245"/>
      <c r="AY352" s="244"/>
      <c r="AZ352" s="244"/>
      <c r="BA352" s="244"/>
      <c r="BB352" s="244"/>
      <c r="BC352" s="244"/>
      <c r="BD352" s="244"/>
      <c r="BE352" s="244"/>
      <c r="BF352" s="244"/>
      <c r="BG352" s="244"/>
      <c r="BH352" s="244"/>
      <c r="BI352" s="246">
        <f>+SUM(Distributivo_trabajo[[#This Row],[Grupo 3 años A]:[Tercero de BT IEME A]])</f>
        <v>2</v>
      </c>
      <c r="BJ352" s="247"/>
      <c r="BK352" s="247"/>
      <c r="BL352" s="247"/>
      <c r="BM352" s="247"/>
      <c r="BN352" s="247"/>
      <c r="BO352" s="247"/>
      <c r="BP352" s="247"/>
      <c r="BQ352" s="247"/>
      <c r="BR352" s="247"/>
      <c r="BS352" s="247"/>
      <c r="BT352" s="247"/>
      <c r="BU352" s="247"/>
      <c r="BV352" s="248"/>
      <c r="BW352" s="248"/>
      <c r="BX352" s="248"/>
      <c r="BY352" s="248"/>
      <c r="BZ352" s="249">
        <f>+SUM(Distributivo_trabajo[[#This Row],[Grupo 3 años A2]:[BTP]])</f>
        <v>0</v>
      </c>
      <c r="CA352" s="244"/>
      <c r="CB352" s="244"/>
      <c r="CC352" s="244"/>
      <c r="CD352" s="244"/>
      <c r="CE352" s="244"/>
      <c r="CF352" s="244"/>
      <c r="CG352" s="246">
        <f>+SUM(Distributivo_trabajo[[#This Row],[8vo A]:[Tercero de BGU A3]])</f>
        <v>0</v>
      </c>
      <c r="CH352" s="244"/>
      <c r="CI352" s="244"/>
      <c r="CJ352" s="244"/>
      <c r="CK35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2" s="246"/>
      <c r="CM352" s="246">
        <f>+SUM(Distributivo_trabajo[[#This Row],[Directivo]:[Total Periodos acompañamiento]])</f>
        <v>2</v>
      </c>
      <c r="CN352" s="250"/>
    </row>
    <row r="353" spans="1:92" x14ac:dyDescent="0.3">
      <c r="A353" s="227">
        <v>12</v>
      </c>
      <c r="B353" s="228" t="str">
        <f ca="1">IF(Distributivo_trabajo[[#This Row],[Nro.]]="","",VLOOKUP(Distributivo_trabajo[[#This Row],[Nro.]],'Nómina de personal'!$A:$C,3,0))</f>
        <v xml:space="preserve">DIEGO FERNANDO CHASI TOAPANTA  </v>
      </c>
      <c r="C353" s="228" t="str">
        <f ca="1">IF(Distributivo_trabajo[[#This Row],[Nro.]]="","",VLOOKUP(Distributivo_trabajo[[#This Row],[Nro.]],'Nómina de personal'!$A:$K,11,0))</f>
        <v>Nomb. Definitivo</v>
      </c>
      <c r="D353" s="228" t="str">
        <f ca="1">IF(Distributivo_trabajo[[#This Row],[Nro.]]="","",VLOOKUP(Distributivo_trabajo[[#This Row],[Nro.]],'Nómina de personal'!$A:$L,12,0))</f>
        <v>Docente</v>
      </c>
      <c r="E353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3" s="229" t="s">
        <v>387</v>
      </c>
      <c r="G353" s="229" t="s">
        <v>194</v>
      </c>
      <c r="H353" s="229"/>
      <c r="I353" s="230" t="s">
        <v>156</v>
      </c>
      <c r="J353" s="242"/>
      <c r="K353" s="242"/>
      <c r="L353" s="243"/>
      <c r="M353" s="243"/>
      <c r="N353" s="243"/>
      <c r="O353" s="243"/>
      <c r="P353" s="231"/>
      <c r="Q353" s="231"/>
      <c r="R353" s="231"/>
      <c r="S353" s="231"/>
      <c r="T353" s="231"/>
      <c r="U353" s="231"/>
      <c r="V353" s="231"/>
      <c r="W353" s="231"/>
      <c r="X353" s="231"/>
      <c r="Y353" s="231"/>
      <c r="Z353" s="231"/>
      <c r="AA353" s="231"/>
      <c r="AB353" s="231"/>
      <c r="AC353" s="231"/>
      <c r="AD353" s="231"/>
      <c r="AE353" s="231"/>
      <c r="AF353" s="231"/>
      <c r="AG353" s="231"/>
      <c r="AH353" s="231"/>
      <c r="AI353" s="231"/>
      <c r="AJ353" s="243"/>
      <c r="AK353" s="243"/>
      <c r="AL353" s="243">
        <v>2</v>
      </c>
      <c r="AM353" s="243"/>
      <c r="AN353" s="243"/>
      <c r="AO353" s="243"/>
      <c r="AP353" s="243"/>
      <c r="AQ353" s="243"/>
      <c r="AR353" s="243"/>
      <c r="AS353" s="243"/>
      <c r="AT353" s="244"/>
      <c r="AU353" s="244"/>
      <c r="AV353" s="244"/>
      <c r="AW353" s="244"/>
      <c r="AX353" s="245"/>
      <c r="AY353" s="244"/>
      <c r="AZ353" s="244"/>
      <c r="BA353" s="244"/>
      <c r="BB353" s="244"/>
      <c r="BC353" s="244"/>
      <c r="BD353" s="244"/>
      <c r="BE353" s="244"/>
      <c r="BF353" s="244"/>
      <c r="BG353" s="244"/>
      <c r="BH353" s="244"/>
      <c r="BI353" s="246">
        <f>+SUM(Distributivo_trabajo[[#This Row],[Grupo 3 años A]:[Tercero de BT IEME A]])</f>
        <v>2</v>
      </c>
      <c r="BJ353" s="247"/>
      <c r="BK353" s="247"/>
      <c r="BL353" s="247"/>
      <c r="BM353" s="247"/>
      <c r="BN353" s="247"/>
      <c r="BO353" s="247"/>
      <c r="BP353" s="247"/>
      <c r="BQ353" s="247"/>
      <c r="BR353" s="247"/>
      <c r="BS353" s="247"/>
      <c r="BT353" s="247"/>
      <c r="BU353" s="247"/>
      <c r="BV353" s="248"/>
      <c r="BW353" s="248"/>
      <c r="BX353" s="248"/>
      <c r="BY353" s="248"/>
      <c r="BZ353" s="249">
        <f>+SUM(Distributivo_trabajo[[#This Row],[Grupo 3 años A2]:[BTP]])</f>
        <v>0</v>
      </c>
      <c r="CA353" s="244"/>
      <c r="CB353" s="244"/>
      <c r="CC353" s="244"/>
      <c r="CD353" s="244"/>
      <c r="CE353" s="244"/>
      <c r="CF353" s="244"/>
      <c r="CG353" s="246">
        <f>+SUM(Distributivo_trabajo[[#This Row],[8vo A]:[Tercero de BGU A3]])</f>
        <v>0</v>
      </c>
      <c r="CH353" s="244"/>
      <c r="CI353" s="244"/>
      <c r="CJ353" s="244"/>
      <c r="CK35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3" s="246"/>
      <c r="CM353" s="246">
        <f>+SUM(Distributivo_trabajo[[#This Row],[Directivo]:[Total Periodos acompañamiento]])</f>
        <v>2</v>
      </c>
      <c r="CN353" s="250"/>
    </row>
    <row r="354" spans="1:92" x14ac:dyDescent="0.3">
      <c r="A354" s="227">
        <v>12</v>
      </c>
      <c r="B354" s="228" t="str">
        <f ca="1">IF(Distributivo_trabajo[[#This Row],[Nro.]]="","",VLOOKUP(Distributivo_trabajo[[#This Row],[Nro.]],'Nómina de personal'!$A:$C,3,0))</f>
        <v xml:space="preserve">DIEGO FERNANDO CHASI TOAPANTA  </v>
      </c>
      <c r="C354" s="228" t="str">
        <f ca="1">IF(Distributivo_trabajo[[#This Row],[Nro.]]="","",VLOOKUP(Distributivo_trabajo[[#This Row],[Nro.]],'Nómina de personal'!$A:$K,11,0))</f>
        <v>Nomb. Definitivo</v>
      </c>
      <c r="D354" s="228" t="str">
        <f ca="1">IF(Distributivo_trabajo[[#This Row],[Nro.]]="","",VLOOKUP(Distributivo_trabajo[[#This Row],[Nro.]],'Nómina de personal'!$A:$L,12,0))</f>
        <v>Docente</v>
      </c>
      <c r="E354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4" s="229" t="s">
        <v>387</v>
      </c>
      <c r="G354" s="229" t="s">
        <v>194</v>
      </c>
      <c r="H354" s="229"/>
      <c r="I354" s="230" t="s">
        <v>156</v>
      </c>
      <c r="J354" s="242"/>
      <c r="K354" s="242"/>
      <c r="L354" s="243"/>
      <c r="M354" s="243"/>
      <c r="N354" s="243"/>
      <c r="O354" s="243"/>
      <c r="P354" s="231"/>
      <c r="Q354" s="231"/>
      <c r="R354" s="231"/>
      <c r="S354" s="231"/>
      <c r="T354" s="231"/>
      <c r="U354" s="231"/>
      <c r="V354" s="231"/>
      <c r="W354" s="231"/>
      <c r="X354" s="231"/>
      <c r="Y354" s="231"/>
      <c r="Z354" s="231"/>
      <c r="AA354" s="231"/>
      <c r="AB354" s="231"/>
      <c r="AC354" s="231"/>
      <c r="AD354" s="231"/>
      <c r="AE354" s="231"/>
      <c r="AF354" s="231"/>
      <c r="AG354" s="231"/>
      <c r="AH354" s="231"/>
      <c r="AI354" s="231"/>
      <c r="AJ354" s="243"/>
      <c r="AK354" s="243"/>
      <c r="AL354" s="243"/>
      <c r="AM354" s="243">
        <v>2</v>
      </c>
      <c r="AN354" s="243"/>
      <c r="AO354" s="243"/>
      <c r="AP354" s="243"/>
      <c r="AQ354" s="243"/>
      <c r="AR354" s="243"/>
      <c r="AS354" s="243"/>
      <c r="AT354" s="244"/>
      <c r="AU354" s="244"/>
      <c r="AV354" s="244"/>
      <c r="AW354" s="244"/>
      <c r="AX354" s="245"/>
      <c r="AY354" s="244"/>
      <c r="AZ354" s="244"/>
      <c r="BA354" s="244"/>
      <c r="BB354" s="244"/>
      <c r="BC354" s="244"/>
      <c r="BD354" s="244"/>
      <c r="BE354" s="244"/>
      <c r="BF354" s="244"/>
      <c r="BG354" s="244"/>
      <c r="BH354" s="244"/>
      <c r="BI354" s="246">
        <f>+SUM(Distributivo_trabajo[[#This Row],[Grupo 3 años A]:[Tercero de BT IEME A]])</f>
        <v>2</v>
      </c>
      <c r="BJ354" s="247"/>
      <c r="BK354" s="247"/>
      <c r="BL354" s="247"/>
      <c r="BM354" s="247"/>
      <c r="BN354" s="247"/>
      <c r="BO354" s="247"/>
      <c r="BP354" s="247"/>
      <c r="BQ354" s="247"/>
      <c r="BR354" s="247"/>
      <c r="BS354" s="247"/>
      <c r="BT354" s="247"/>
      <c r="BU354" s="247"/>
      <c r="BV354" s="248"/>
      <c r="BW354" s="248"/>
      <c r="BX354" s="248"/>
      <c r="BY354" s="248"/>
      <c r="BZ354" s="249">
        <f>+SUM(Distributivo_trabajo[[#This Row],[Grupo 3 años A2]:[BTP]])</f>
        <v>0</v>
      </c>
      <c r="CA354" s="244"/>
      <c r="CB354" s="244"/>
      <c r="CC354" s="244"/>
      <c r="CD354" s="244"/>
      <c r="CE354" s="244"/>
      <c r="CF354" s="244"/>
      <c r="CG354" s="246">
        <f>+SUM(Distributivo_trabajo[[#This Row],[8vo A]:[Tercero de BGU A3]])</f>
        <v>0</v>
      </c>
      <c r="CH354" s="244"/>
      <c r="CI354" s="244"/>
      <c r="CJ354" s="244"/>
      <c r="CK35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4" s="246"/>
      <c r="CM354" s="246">
        <f>+SUM(Distributivo_trabajo[[#This Row],[Directivo]:[Total Periodos acompañamiento]])</f>
        <v>2</v>
      </c>
      <c r="CN354" s="250"/>
    </row>
    <row r="355" spans="1:92" x14ac:dyDescent="0.3">
      <c r="A355" s="227">
        <v>12</v>
      </c>
      <c r="B355" s="228" t="str">
        <f ca="1">IF(Distributivo_trabajo[[#This Row],[Nro.]]="","",VLOOKUP(Distributivo_trabajo[[#This Row],[Nro.]],'Nómina de personal'!$A:$C,3,0))</f>
        <v xml:space="preserve">DIEGO FERNANDO CHASI TOAPANTA  </v>
      </c>
      <c r="C355" s="228" t="str">
        <f ca="1">IF(Distributivo_trabajo[[#This Row],[Nro.]]="","",VLOOKUP(Distributivo_trabajo[[#This Row],[Nro.]],'Nómina de personal'!$A:$K,11,0))</f>
        <v>Nomb. Definitivo</v>
      </c>
      <c r="D355" s="228" t="str">
        <f ca="1">IF(Distributivo_trabajo[[#This Row],[Nro.]]="","",VLOOKUP(Distributivo_trabajo[[#This Row],[Nro.]],'Nómina de personal'!$A:$L,12,0))</f>
        <v>Docente</v>
      </c>
      <c r="E355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5" s="229" t="s">
        <v>387</v>
      </c>
      <c r="G355" s="229" t="s">
        <v>196</v>
      </c>
      <c r="H355" s="229"/>
      <c r="I355" s="230" t="s">
        <v>156</v>
      </c>
      <c r="J355" s="230"/>
      <c r="K355" s="230"/>
      <c r="L355" s="231"/>
      <c r="M355" s="231"/>
      <c r="N355" s="231"/>
      <c r="O355" s="231"/>
      <c r="P355" s="231"/>
      <c r="Q355" s="231"/>
      <c r="R355" s="231"/>
      <c r="S355" s="231"/>
      <c r="T355" s="231"/>
      <c r="U355" s="231"/>
      <c r="V355" s="231"/>
      <c r="W355" s="231"/>
      <c r="X355" s="231"/>
      <c r="Y355" s="231"/>
      <c r="Z355" s="231"/>
      <c r="AA355" s="231"/>
      <c r="AB355" s="231"/>
      <c r="AC355" s="231"/>
      <c r="AD355" s="231"/>
      <c r="AE355" s="231"/>
      <c r="AF355" s="231"/>
      <c r="AG355" s="231"/>
      <c r="AH355" s="231"/>
      <c r="AI355" s="231"/>
      <c r="AJ355" s="231"/>
      <c r="AK355" s="231"/>
      <c r="AL355" s="231"/>
      <c r="AM355" s="231"/>
      <c r="AN355" s="231"/>
      <c r="AO355" s="231"/>
      <c r="AP355" s="231"/>
      <c r="AQ355" s="231"/>
      <c r="AR355" s="231"/>
      <c r="AS355" s="231"/>
      <c r="AT355" s="232"/>
      <c r="AU355" s="232">
        <v>2</v>
      </c>
      <c r="AV355" s="232"/>
      <c r="AW355" s="232"/>
      <c r="AX355" s="233"/>
      <c r="AY355" s="232"/>
      <c r="AZ355" s="232"/>
      <c r="BA355" s="232"/>
      <c r="BB355" s="232"/>
      <c r="BC355" s="232"/>
      <c r="BD355" s="232"/>
      <c r="BE355" s="232"/>
      <c r="BF355" s="232"/>
      <c r="BG355" s="232"/>
      <c r="BH355" s="232"/>
      <c r="BI355" s="234">
        <f>+SUM(Distributivo_trabajo[[#This Row],[Grupo 3 años A]:[Tercero de BT IEME A]])</f>
        <v>2</v>
      </c>
      <c r="BJ355" s="235"/>
      <c r="BK355" s="235"/>
      <c r="BL355" s="235"/>
      <c r="BM355" s="235"/>
      <c r="BN355" s="235"/>
      <c r="BO355" s="235"/>
      <c r="BP355" s="235"/>
      <c r="BQ355" s="235"/>
      <c r="BR355" s="235"/>
      <c r="BS355" s="235"/>
      <c r="BT355" s="235"/>
      <c r="BU355" s="235"/>
      <c r="BV355" s="236"/>
      <c r="BW355" s="236"/>
      <c r="BX355" s="236"/>
      <c r="BY355" s="236"/>
      <c r="BZ355" s="237">
        <f>+SUM(Distributivo_trabajo[[#This Row],[Grupo 3 años A2]:[BTP]])</f>
        <v>0</v>
      </c>
      <c r="CA355" s="232"/>
      <c r="CB355" s="232"/>
      <c r="CC355" s="232"/>
      <c r="CD355" s="232"/>
      <c r="CE355" s="232"/>
      <c r="CF355" s="232"/>
      <c r="CG355" s="234">
        <f>+SUM(Distributivo_trabajo[[#This Row],[8vo A]:[Tercero de BGU A3]])</f>
        <v>0</v>
      </c>
      <c r="CH355" s="232"/>
      <c r="CI355" s="232"/>
      <c r="CJ355" s="232"/>
      <c r="CK35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5" s="234"/>
      <c r="CM355" s="234">
        <f>+SUM(Distributivo_trabajo[[#This Row],[Directivo]:[Total Periodos acompañamiento]])</f>
        <v>2</v>
      </c>
      <c r="CN355" s="238"/>
    </row>
    <row r="356" spans="1:92" x14ac:dyDescent="0.3">
      <c r="A356" s="227">
        <v>12</v>
      </c>
      <c r="B356" s="228" t="str">
        <f ca="1">IF(Distributivo_trabajo[[#This Row],[Nro.]]="","",VLOOKUP(Distributivo_trabajo[[#This Row],[Nro.]],'Nómina de personal'!$A:$C,3,0))</f>
        <v xml:space="preserve">DIEGO FERNANDO CHASI TOAPANTA  </v>
      </c>
      <c r="C356" s="228" t="str">
        <f ca="1">IF(Distributivo_trabajo[[#This Row],[Nro.]]="","",VLOOKUP(Distributivo_trabajo[[#This Row],[Nro.]],'Nómina de personal'!$A:$K,11,0))</f>
        <v>Nomb. Definitivo</v>
      </c>
      <c r="D356" s="228" t="str">
        <f ca="1">IF(Distributivo_trabajo[[#This Row],[Nro.]]="","",VLOOKUP(Distributivo_trabajo[[#This Row],[Nro.]],'Nómina de personal'!$A:$L,12,0))</f>
        <v>Docente</v>
      </c>
      <c r="E356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6" s="229" t="s">
        <v>387</v>
      </c>
      <c r="G356" s="229" t="s">
        <v>196</v>
      </c>
      <c r="H356" s="229"/>
      <c r="I356" s="230" t="s">
        <v>156</v>
      </c>
      <c r="J356" s="242"/>
      <c r="K356" s="242"/>
      <c r="L356" s="243"/>
      <c r="M356" s="243"/>
      <c r="N356" s="243"/>
      <c r="O356" s="243"/>
      <c r="P356" s="231"/>
      <c r="Q356" s="231"/>
      <c r="R356" s="231"/>
      <c r="S356" s="231"/>
      <c r="T356" s="231"/>
      <c r="U356" s="231"/>
      <c r="V356" s="231"/>
      <c r="W356" s="231"/>
      <c r="X356" s="231"/>
      <c r="Y356" s="231"/>
      <c r="Z356" s="231"/>
      <c r="AA356" s="231"/>
      <c r="AB356" s="231"/>
      <c r="AC356" s="231"/>
      <c r="AD356" s="231"/>
      <c r="AE356" s="231"/>
      <c r="AF356" s="231"/>
      <c r="AG356" s="231"/>
      <c r="AH356" s="231"/>
      <c r="AI356" s="231"/>
      <c r="AJ356" s="243"/>
      <c r="AK356" s="243"/>
      <c r="AL356" s="243"/>
      <c r="AM356" s="243"/>
      <c r="AN356" s="243"/>
      <c r="AO356" s="243"/>
      <c r="AP356" s="243"/>
      <c r="AQ356" s="243"/>
      <c r="AR356" s="243"/>
      <c r="AS356" s="243"/>
      <c r="AT356" s="244"/>
      <c r="AU356" s="244"/>
      <c r="AV356" s="244">
        <v>2</v>
      </c>
      <c r="AW356" s="244"/>
      <c r="AX356" s="245"/>
      <c r="AY356" s="244"/>
      <c r="AZ356" s="244"/>
      <c r="BA356" s="244"/>
      <c r="BB356" s="244"/>
      <c r="BC356" s="244"/>
      <c r="BD356" s="244"/>
      <c r="BE356" s="244"/>
      <c r="BF356" s="244"/>
      <c r="BG356" s="244"/>
      <c r="BH356" s="244"/>
      <c r="BI356" s="246">
        <f>+SUM(Distributivo_trabajo[[#This Row],[Grupo 3 años A]:[Tercero de BT IEME A]])</f>
        <v>2</v>
      </c>
      <c r="BJ356" s="247"/>
      <c r="BK356" s="247"/>
      <c r="BL356" s="247"/>
      <c r="BM356" s="247"/>
      <c r="BN356" s="247"/>
      <c r="BO356" s="247"/>
      <c r="BP356" s="247"/>
      <c r="BQ356" s="247"/>
      <c r="BR356" s="247"/>
      <c r="BS356" s="247"/>
      <c r="BT356" s="247"/>
      <c r="BU356" s="247"/>
      <c r="BV356" s="248"/>
      <c r="BW356" s="248"/>
      <c r="BX356" s="248"/>
      <c r="BY356" s="248"/>
      <c r="BZ356" s="249">
        <f>+SUM(Distributivo_trabajo[[#This Row],[Grupo 3 años A2]:[BTP]])</f>
        <v>0</v>
      </c>
      <c r="CA356" s="244"/>
      <c r="CB356" s="244"/>
      <c r="CC356" s="244"/>
      <c r="CD356" s="244"/>
      <c r="CE356" s="244"/>
      <c r="CF356" s="244"/>
      <c r="CG356" s="246">
        <f>+SUM(Distributivo_trabajo[[#This Row],[8vo A]:[Tercero de BGU A3]])</f>
        <v>0</v>
      </c>
      <c r="CH356" s="244"/>
      <c r="CI356" s="244"/>
      <c r="CJ356" s="244"/>
      <c r="CK35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6" s="246"/>
      <c r="CM356" s="246">
        <f>+SUM(Distributivo_trabajo[[#This Row],[Directivo]:[Total Periodos acompañamiento]])</f>
        <v>2</v>
      </c>
      <c r="CN356" s="250"/>
    </row>
    <row r="357" spans="1:92" x14ac:dyDescent="0.3">
      <c r="A357" s="227">
        <v>12</v>
      </c>
      <c r="B357" s="228" t="str">
        <f ca="1">IF(Distributivo_trabajo[[#This Row],[Nro.]]="","",VLOOKUP(Distributivo_trabajo[[#This Row],[Nro.]],'Nómina de personal'!$A:$C,3,0))</f>
        <v xml:space="preserve">DIEGO FERNANDO CHASI TOAPANTA  </v>
      </c>
      <c r="C357" s="228" t="str">
        <f ca="1">IF(Distributivo_trabajo[[#This Row],[Nro.]]="","",VLOOKUP(Distributivo_trabajo[[#This Row],[Nro.]],'Nómina de personal'!$A:$K,11,0))</f>
        <v>Nomb. Definitivo</v>
      </c>
      <c r="D357" s="228" t="str">
        <f ca="1">IF(Distributivo_trabajo[[#This Row],[Nro.]]="","",VLOOKUP(Distributivo_trabajo[[#This Row],[Nro.]],'Nómina de personal'!$A:$L,12,0))</f>
        <v>Docente</v>
      </c>
      <c r="E357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7" s="229" t="s">
        <v>387</v>
      </c>
      <c r="G357" s="229" t="s">
        <v>196</v>
      </c>
      <c r="H357" s="229"/>
      <c r="I357" s="230" t="s">
        <v>156</v>
      </c>
      <c r="J357" s="242"/>
      <c r="K357" s="242"/>
      <c r="L357" s="243"/>
      <c r="M357" s="243"/>
      <c r="N357" s="243"/>
      <c r="O357" s="243"/>
      <c r="P357" s="231"/>
      <c r="Q357" s="231"/>
      <c r="R357" s="231"/>
      <c r="S357" s="231"/>
      <c r="T357" s="231"/>
      <c r="U357" s="231"/>
      <c r="V357" s="231"/>
      <c r="W357" s="231"/>
      <c r="X357" s="231"/>
      <c r="Y357" s="231"/>
      <c r="Z357" s="231"/>
      <c r="AA357" s="231"/>
      <c r="AB357" s="231"/>
      <c r="AC357" s="231"/>
      <c r="AD357" s="231"/>
      <c r="AE357" s="231"/>
      <c r="AF357" s="231"/>
      <c r="AG357" s="231"/>
      <c r="AH357" s="231"/>
      <c r="AI357" s="231"/>
      <c r="AJ357" s="243"/>
      <c r="AK357" s="243"/>
      <c r="AL357" s="243"/>
      <c r="AM357" s="243"/>
      <c r="AN357" s="243"/>
      <c r="AO357" s="243"/>
      <c r="AP357" s="243"/>
      <c r="AQ357" s="243"/>
      <c r="AR357" s="243"/>
      <c r="AS357" s="243"/>
      <c r="AT357" s="244"/>
      <c r="AU357" s="244"/>
      <c r="AV357" s="244"/>
      <c r="AW357" s="244">
        <v>2</v>
      </c>
      <c r="AX357" s="245"/>
      <c r="AY357" s="244"/>
      <c r="AZ357" s="244"/>
      <c r="BA357" s="244"/>
      <c r="BB357" s="244"/>
      <c r="BC357" s="244"/>
      <c r="BD357" s="244"/>
      <c r="BE357" s="244"/>
      <c r="BF357" s="244"/>
      <c r="BG357" s="244"/>
      <c r="BH357" s="244"/>
      <c r="BI357" s="246">
        <f>+SUM(Distributivo_trabajo[[#This Row],[Grupo 3 años A]:[Tercero de BT IEME A]])</f>
        <v>2</v>
      </c>
      <c r="BJ357" s="247"/>
      <c r="BK357" s="247"/>
      <c r="BL357" s="247"/>
      <c r="BM357" s="247"/>
      <c r="BN357" s="247"/>
      <c r="BO357" s="247"/>
      <c r="BP357" s="247"/>
      <c r="BQ357" s="247"/>
      <c r="BR357" s="247"/>
      <c r="BS357" s="247"/>
      <c r="BT357" s="247"/>
      <c r="BU357" s="247"/>
      <c r="BV357" s="248"/>
      <c r="BW357" s="248"/>
      <c r="BX357" s="248"/>
      <c r="BY357" s="248"/>
      <c r="BZ357" s="249">
        <f>+SUM(Distributivo_trabajo[[#This Row],[Grupo 3 años A2]:[BTP]])</f>
        <v>0</v>
      </c>
      <c r="CA357" s="244"/>
      <c r="CB357" s="244"/>
      <c r="CC357" s="244"/>
      <c r="CD357" s="244"/>
      <c r="CE357" s="244"/>
      <c r="CF357" s="244"/>
      <c r="CG357" s="246">
        <f>+SUM(Distributivo_trabajo[[#This Row],[8vo A]:[Tercero de BGU A3]])</f>
        <v>0</v>
      </c>
      <c r="CH357" s="244"/>
      <c r="CI357" s="244"/>
      <c r="CJ357" s="244"/>
      <c r="CK35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7" s="246"/>
      <c r="CM357" s="246">
        <f>+SUM(Distributivo_trabajo[[#This Row],[Directivo]:[Total Periodos acompañamiento]])</f>
        <v>2</v>
      </c>
      <c r="CN357" s="250"/>
    </row>
    <row r="358" spans="1:92" x14ac:dyDescent="0.3">
      <c r="A358" s="227">
        <v>12</v>
      </c>
      <c r="B358" s="228" t="str">
        <f ca="1">IF(Distributivo_trabajo[[#This Row],[Nro.]]="","",VLOOKUP(Distributivo_trabajo[[#This Row],[Nro.]],'Nómina de personal'!$A:$C,3,0))</f>
        <v xml:space="preserve">DIEGO FERNANDO CHASI TOAPANTA  </v>
      </c>
      <c r="C358" s="228" t="str">
        <f ca="1">IF(Distributivo_trabajo[[#This Row],[Nro.]]="","",VLOOKUP(Distributivo_trabajo[[#This Row],[Nro.]],'Nómina de personal'!$A:$K,11,0))</f>
        <v>Nomb. Definitivo</v>
      </c>
      <c r="D358" s="228" t="str">
        <f ca="1">IF(Distributivo_trabajo[[#This Row],[Nro.]]="","",VLOOKUP(Distributivo_trabajo[[#This Row],[Nro.]],'Nómina de personal'!$A:$L,12,0))</f>
        <v>Docente</v>
      </c>
      <c r="E358" s="228" t="str">
        <f ca="1">IF(Distributivo_trabajo[[#This Row],[Nro.]]="","",VLOOKUP(Distributivo_trabajo[[#This Row],[Nro.]],'Nómina de personal'!$A:$G,7,0))</f>
        <v xml:space="preserve">NOMBRAMIENTO DEFINITIVO DESDE 2010 DOCENTE EGB Y BACHILLERATO DE CULTURA FÍSICA </v>
      </c>
      <c r="F358" s="229" t="s">
        <v>387</v>
      </c>
      <c r="G358" s="229" t="s">
        <v>196</v>
      </c>
      <c r="H358" s="229"/>
      <c r="I358" s="230" t="s">
        <v>156</v>
      </c>
      <c r="J358" s="242"/>
      <c r="K358" s="242"/>
      <c r="L358" s="243"/>
      <c r="M358" s="243"/>
      <c r="N358" s="243"/>
      <c r="O358" s="243"/>
      <c r="P358" s="231"/>
      <c r="Q358" s="231"/>
      <c r="R358" s="231"/>
      <c r="S358" s="231"/>
      <c r="T358" s="231"/>
      <c r="U358" s="231"/>
      <c r="V358" s="231"/>
      <c r="W358" s="231"/>
      <c r="X358" s="231"/>
      <c r="Y358" s="231"/>
      <c r="Z358" s="231"/>
      <c r="AA358" s="231"/>
      <c r="AB358" s="231"/>
      <c r="AC358" s="231"/>
      <c r="AD358" s="231"/>
      <c r="AE358" s="231"/>
      <c r="AF358" s="231"/>
      <c r="AG358" s="231"/>
      <c r="AH358" s="231"/>
      <c r="AI358" s="231"/>
      <c r="AJ358" s="243"/>
      <c r="AK358" s="243"/>
      <c r="AL358" s="243"/>
      <c r="AM358" s="243"/>
      <c r="AN358" s="243"/>
      <c r="AO358" s="243"/>
      <c r="AP358" s="243"/>
      <c r="AQ358" s="243"/>
      <c r="AR358" s="243"/>
      <c r="AS358" s="243"/>
      <c r="AT358" s="244"/>
      <c r="AU358" s="244"/>
      <c r="AV358" s="244"/>
      <c r="AW358" s="244"/>
      <c r="AX358" s="245">
        <v>2</v>
      </c>
      <c r="AY358" s="244"/>
      <c r="AZ358" s="244"/>
      <c r="BA358" s="244"/>
      <c r="BB358" s="244"/>
      <c r="BC358" s="244"/>
      <c r="BD358" s="244"/>
      <c r="BE358" s="244"/>
      <c r="BF358" s="244"/>
      <c r="BG358" s="244"/>
      <c r="BH358" s="244"/>
      <c r="BI358" s="246">
        <f>+SUM(Distributivo_trabajo[[#This Row],[Grupo 3 años A]:[Tercero de BT IEME A]])</f>
        <v>2</v>
      </c>
      <c r="BJ358" s="247"/>
      <c r="BK358" s="247"/>
      <c r="BL358" s="247"/>
      <c r="BM358" s="247"/>
      <c r="BN358" s="247"/>
      <c r="BO358" s="247"/>
      <c r="BP358" s="247"/>
      <c r="BQ358" s="247"/>
      <c r="BR358" s="247"/>
      <c r="BS358" s="247"/>
      <c r="BT358" s="247"/>
      <c r="BU358" s="247"/>
      <c r="BV358" s="248"/>
      <c r="BW358" s="248"/>
      <c r="BX358" s="248"/>
      <c r="BY358" s="248"/>
      <c r="BZ358" s="249">
        <f>+SUM(Distributivo_trabajo[[#This Row],[Grupo 3 años A2]:[BTP]])</f>
        <v>0</v>
      </c>
      <c r="CA358" s="244"/>
      <c r="CB358" s="244"/>
      <c r="CC358" s="244"/>
      <c r="CD358" s="244"/>
      <c r="CE358" s="244"/>
      <c r="CF358" s="244"/>
      <c r="CG358" s="246">
        <f>+SUM(Distributivo_trabajo[[#This Row],[8vo A]:[Tercero de BGU A3]])</f>
        <v>0</v>
      </c>
      <c r="CH358" s="244"/>
      <c r="CI358" s="244"/>
      <c r="CJ358" s="244"/>
      <c r="CK35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8" s="246"/>
      <c r="CM358" s="246">
        <f>+SUM(Distributivo_trabajo[[#This Row],[Directivo]:[Total Periodos acompañamiento]])</f>
        <v>2</v>
      </c>
      <c r="CN358" s="250"/>
    </row>
    <row r="359" spans="1:92" x14ac:dyDescent="0.3">
      <c r="A359" s="227">
        <v>43</v>
      </c>
      <c r="B359" s="228" t="str">
        <f ca="1">IF(Distributivo_trabajo[[#This Row],[Nro.]]="","",VLOOKUP(Distributivo_trabajo[[#This Row],[Nro.]],'Nómina de personal'!$A:$C,3,0))</f>
        <v xml:space="preserve">MIGUEL ARMANDO AREQUIPA GUANOLUISA </v>
      </c>
      <c r="C359" s="228" t="str">
        <f ca="1">IF(Distributivo_trabajo[[#This Row],[Nro.]]="","",VLOOKUP(Distributivo_trabajo[[#This Row],[Nro.]],'Nómina de personal'!$A:$K,11,0))</f>
        <v>Nomb. Definitivo</v>
      </c>
      <c r="D359" s="228" t="str">
        <f ca="1">IF(Distributivo_trabajo[[#This Row],[Nro.]]="","",VLOOKUP(Distributivo_trabajo[[#This Row],[Nro.]],'Nómina de personal'!$A:$L,12,0))</f>
        <v>Docente</v>
      </c>
      <c r="E359" s="228" t="str">
        <f ca="1">IF(Distributivo_trabajo[[#This Row],[Nro.]]="","",VLOOKUP(Distributivo_trabajo[[#This Row],[Nro.]],'Nómina de personal'!$A:$G,7,0))</f>
        <v>GANADOR DE QSM 4 DOCENTE EDUCACIÓN FÍSICA</v>
      </c>
      <c r="F359" s="229" t="s">
        <v>387</v>
      </c>
      <c r="G359" s="229" t="s">
        <v>196</v>
      </c>
      <c r="H359" s="229"/>
      <c r="I359" s="230" t="s">
        <v>156</v>
      </c>
      <c r="J359" s="230"/>
      <c r="K359" s="230"/>
      <c r="L359" s="231"/>
      <c r="M359" s="231"/>
      <c r="N359" s="231"/>
      <c r="O359" s="231"/>
      <c r="P359" s="231"/>
      <c r="Q359" s="231"/>
      <c r="R359" s="231"/>
      <c r="S359" s="231"/>
      <c r="T359" s="231"/>
      <c r="U359" s="231"/>
      <c r="V359" s="231"/>
      <c r="W359" s="231"/>
      <c r="X359" s="231"/>
      <c r="Y359" s="231"/>
      <c r="Z359" s="231"/>
      <c r="AA359" s="231"/>
      <c r="AB359" s="231"/>
      <c r="AC359" s="231"/>
      <c r="AD359" s="231"/>
      <c r="AE359" s="231"/>
      <c r="AF359" s="231"/>
      <c r="AG359" s="231"/>
      <c r="AH359" s="231"/>
      <c r="AI359" s="231"/>
      <c r="AJ359" s="231"/>
      <c r="AK359" s="231"/>
      <c r="AL359" s="231"/>
      <c r="AM359" s="231"/>
      <c r="AN359" s="231"/>
      <c r="AO359" s="231"/>
      <c r="AP359" s="231"/>
      <c r="AQ359" s="231">
        <v>2</v>
      </c>
      <c r="AR359" s="231"/>
      <c r="AS359" s="231"/>
      <c r="AT359" s="232"/>
      <c r="AU359" s="232"/>
      <c r="AV359" s="232"/>
      <c r="AW359" s="232"/>
      <c r="AX359" s="233"/>
      <c r="AY359" s="232"/>
      <c r="AZ359" s="232"/>
      <c r="BA359" s="232"/>
      <c r="BB359" s="232"/>
      <c r="BC359" s="232"/>
      <c r="BD359" s="232"/>
      <c r="BE359" s="232"/>
      <c r="BF359" s="232"/>
      <c r="BG359" s="232"/>
      <c r="BH359" s="232"/>
      <c r="BI359" s="234">
        <f>+SUM(Distributivo_trabajo[[#This Row],[Grupo 3 años A]:[Tercero de BT IEME A]])</f>
        <v>2</v>
      </c>
      <c r="BJ359" s="235"/>
      <c r="BK359" s="235"/>
      <c r="BL359" s="235"/>
      <c r="BM359" s="235"/>
      <c r="BN359" s="235"/>
      <c r="BO359" s="235"/>
      <c r="BP359" s="235"/>
      <c r="BQ359" s="235"/>
      <c r="BR359" s="235"/>
      <c r="BS359" s="235"/>
      <c r="BT359" s="235"/>
      <c r="BU359" s="235"/>
      <c r="BV359" s="236"/>
      <c r="BW359" s="236"/>
      <c r="BX359" s="236"/>
      <c r="BY359" s="236"/>
      <c r="BZ359" s="237">
        <f>+SUM(Distributivo_trabajo[[#This Row],[Grupo 3 años A2]:[BTP]])</f>
        <v>0</v>
      </c>
      <c r="CA359" s="232"/>
      <c r="CB359" s="232"/>
      <c r="CC359" s="232"/>
      <c r="CD359" s="232"/>
      <c r="CE359" s="232"/>
      <c r="CF359" s="232"/>
      <c r="CG359" s="234">
        <f>+SUM(Distributivo_trabajo[[#This Row],[8vo A]:[Tercero de BGU A3]])</f>
        <v>0</v>
      </c>
      <c r="CH359" s="232"/>
      <c r="CI359" s="232"/>
      <c r="CJ359" s="232"/>
      <c r="CK35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59" s="234">
        <v>4</v>
      </c>
      <c r="CM359" s="234">
        <f>+SUM(Distributivo_trabajo[[#This Row],[Directivo]:[Total Periodos acompañamiento]])</f>
        <v>6</v>
      </c>
      <c r="CN359" s="238"/>
    </row>
    <row r="360" spans="1:92" x14ac:dyDescent="0.3">
      <c r="A360" s="227">
        <v>43</v>
      </c>
      <c r="B360" s="228" t="str">
        <f ca="1">IF(Distributivo_trabajo[[#This Row],[Nro.]]="","",VLOOKUP(Distributivo_trabajo[[#This Row],[Nro.]],'Nómina de personal'!$A:$C,3,0))</f>
        <v xml:space="preserve">MIGUEL ARMANDO AREQUIPA GUANOLUISA </v>
      </c>
      <c r="C360" s="228" t="str">
        <f ca="1">IF(Distributivo_trabajo[[#This Row],[Nro.]]="","",VLOOKUP(Distributivo_trabajo[[#This Row],[Nro.]],'Nómina de personal'!$A:$K,11,0))</f>
        <v>Nomb. Definitivo</v>
      </c>
      <c r="D360" s="228" t="str">
        <f ca="1">IF(Distributivo_trabajo[[#This Row],[Nro.]]="","",VLOOKUP(Distributivo_trabajo[[#This Row],[Nro.]],'Nómina de personal'!$A:$L,12,0))</f>
        <v>Docente</v>
      </c>
      <c r="E360" s="228" t="str">
        <f ca="1">IF(Distributivo_trabajo[[#This Row],[Nro.]]="","",VLOOKUP(Distributivo_trabajo[[#This Row],[Nro.]],'Nómina de personal'!$A:$G,7,0))</f>
        <v>GANADOR DE QSM 4 DOCENTE EDUCACIÓN FÍSICA</v>
      </c>
      <c r="F360" s="229" t="s">
        <v>387</v>
      </c>
      <c r="G360" s="229" t="s">
        <v>196</v>
      </c>
      <c r="H360" s="229"/>
      <c r="I360" s="230" t="s">
        <v>156</v>
      </c>
      <c r="J360" s="242"/>
      <c r="K360" s="242"/>
      <c r="L360" s="243"/>
      <c r="M360" s="243"/>
      <c r="N360" s="243"/>
      <c r="O360" s="243"/>
      <c r="P360" s="231"/>
      <c r="Q360" s="231"/>
      <c r="R360" s="231"/>
      <c r="S360" s="231"/>
      <c r="T360" s="231"/>
      <c r="U360" s="231"/>
      <c r="V360" s="231"/>
      <c r="W360" s="231"/>
      <c r="X360" s="231"/>
      <c r="Y360" s="231"/>
      <c r="Z360" s="231"/>
      <c r="AA360" s="231"/>
      <c r="AB360" s="231"/>
      <c r="AC360" s="231"/>
      <c r="AD360" s="231"/>
      <c r="AE360" s="231"/>
      <c r="AF360" s="231"/>
      <c r="AG360" s="231"/>
      <c r="AH360" s="231"/>
      <c r="AI360" s="231"/>
      <c r="AJ360" s="243"/>
      <c r="AK360" s="243"/>
      <c r="AL360" s="243"/>
      <c r="AM360" s="243"/>
      <c r="AN360" s="243"/>
      <c r="AO360" s="243"/>
      <c r="AP360" s="243"/>
      <c r="AQ360" s="243"/>
      <c r="AR360" s="243">
        <v>2</v>
      </c>
      <c r="AS360" s="243"/>
      <c r="AT360" s="244"/>
      <c r="AU360" s="244"/>
      <c r="AV360" s="244"/>
      <c r="AW360" s="244"/>
      <c r="AX360" s="245"/>
      <c r="AY360" s="244"/>
      <c r="AZ360" s="244"/>
      <c r="BA360" s="244"/>
      <c r="BB360" s="244"/>
      <c r="BC360" s="244"/>
      <c r="BD360" s="244"/>
      <c r="BE360" s="244"/>
      <c r="BF360" s="244"/>
      <c r="BG360" s="244"/>
      <c r="BH360" s="244"/>
      <c r="BI360" s="246">
        <f>+SUM(Distributivo_trabajo[[#This Row],[Grupo 3 años A]:[Tercero de BT IEME A]])</f>
        <v>2</v>
      </c>
      <c r="BJ360" s="247"/>
      <c r="BK360" s="247"/>
      <c r="BL360" s="247"/>
      <c r="BM360" s="247"/>
      <c r="BN360" s="247"/>
      <c r="BO360" s="247"/>
      <c r="BP360" s="247"/>
      <c r="BQ360" s="247"/>
      <c r="BR360" s="247"/>
      <c r="BS360" s="247"/>
      <c r="BT360" s="247"/>
      <c r="BU360" s="247"/>
      <c r="BV360" s="248"/>
      <c r="BW360" s="248"/>
      <c r="BX360" s="248"/>
      <c r="BY360" s="248"/>
      <c r="BZ360" s="249">
        <f>+SUM(Distributivo_trabajo[[#This Row],[Grupo 3 años A2]:[BTP]])</f>
        <v>0</v>
      </c>
      <c r="CA360" s="244"/>
      <c r="CB360" s="244"/>
      <c r="CC360" s="244"/>
      <c r="CD360" s="244"/>
      <c r="CE360" s="244"/>
      <c r="CF360" s="244"/>
      <c r="CG360" s="246">
        <f>+SUM(Distributivo_trabajo[[#This Row],[8vo A]:[Tercero de BGU A3]])</f>
        <v>0</v>
      </c>
      <c r="CH360" s="244"/>
      <c r="CI360" s="244"/>
      <c r="CJ360" s="244"/>
      <c r="CK36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60" s="246"/>
      <c r="CM360" s="246">
        <f>+SUM(Distributivo_trabajo[[#This Row],[Directivo]:[Total Periodos acompañamiento]])</f>
        <v>2</v>
      </c>
      <c r="CN360" s="250"/>
    </row>
    <row r="361" spans="1:92" x14ac:dyDescent="0.3">
      <c r="A361" s="227">
        <v>43</v>
      </c>
      <c r="B361" s="228" t="str">
        <f ca="1">IF(Distributivo_trabajo[[#This Row],[Nro.]]="","",VLOOKUP(Distributivo_trabajo[[#This Row],[Nro.]],'Nómina de personal'!$A:$C,3,0))</f>
        <v xml:space="preserve">MIGUEL ARMANDO AREQUIPA GUANOLUISA </v>
      </c>
      <c r="C361" s="228" t="str">
        <f ca="1">IF(Distributivo_trabajo[[#This Row],[Nro.]]="","",VLOOKUP(Distributivo_trabajo[[#This Row],[Nro.]],'Nómina de personal'!$A:$K,11,0))</f>
        <v>Nomb. Definitivo</v>
      </c>
      <c r="D361" s="228" t="str">
        <f ca="1">IF(Distributivo_trabajo[[#This Row],[Nro.]]="","",VLOOKUP(Distributivo_trabajo[[#This Row],[Nro.]],'Nómina de personal'!$A:$L,12,0))</f>
        <v>Docente</v>
      </c>
      <c r="E361" s="228" t="str">
        <f ca="1">IF(Distributivo_trabajo[[#This Row],[Nro.]]="","",VLOOKUP(Distributivo_trabajo[[#This Row],[Nro.]],'Nómina de personal'!$A:$G,7,0))</f>
        <v>GANADOR DE QSM 4 DOCENTE EDUCACIÓN FÍSICA</v>
      </c>
      <c r="F361" s="229" t="s">
        <v>387</v>
      </c>
      <c r="G361" s="229" t="s">
        <v>196</v>
      </c>
      <c r="H361" s="229"/>
      <c r="I361" s="230" t="s">
        <v>156</v>
      </c>
      <c r="J361" s="242"/>
      <c r="K361" s="242"/>
      <c r="L361" s="243"/>
      <c r="M361" s="243"/>
      <c r="N361" s="243"/>
      <c r="O361" s="243"/>
      <c r="P361" s="231"/>
      <c r="Q361" s="231"/>
      <c r="R361" s="231"/>
      <c r="S361" s="231"/>
      <c r="T361" s="231"/>
      <c r="U361" s="231"/>
      <c r="V361" s="231"/>
      <c r="W361" s="231"/>
      <c r="X361" s="231"/>
      <c r="Y361" s="231"/>
      <c r="Z361" s="231"/>
      <c r="AA361" s="231"/>
      <c r="AB361" s="231"/>
      <c r="AC361" s="231"/>
      <c r="AD361" s="231"/>
      <c r="AE361" s="231"/>
      <c r="AF361" s="231"/>
      <c r="AG361" s="231"/>
      <c r="AH361" s="231"/>
      <c r="AI361" s="231"/>
      <c r="AJ361" s="243"/>
      <c r="AK361" s="243"/>
      <c r="AL361" s="243"/>
      <c r="AM361" s="243"/>
      <c r="AN361" s="243"/>
      <c r="AO361" s="243"/>
      <c r="AP361" s="243"/>
      <c r="AQ361" s="243"/>
      <c r="AR361" s="243"/>
      <c r="AS361" s="243">
        <v>2</v>
      </c>
      <c r="AT361" s="244"/>
      <c r="AU361" s="244"/>
      <c r="AV361" s="244"/>
      <c r="AW361" s="244"/>
      <c r="AX361" s="245"/>
      <c r="AY361" s="244"/>
      <c r="AZ361" s="244"/>
      <c r="BA361" s="244"/>
      <c r="BB361" s="244"/>
      <c r="BC361" s="244"/>
      <c r="BD361" s="244"/>
      <c r="BE361" s="244"/>
      <c r="BF361" s="244"/>
      <c r="BG361" s="244"/>
      <c r="BH361" s="244"/>
      <c r="BI361" s="246">
        <f>+SUM(Distributivo_trabajo[[#This Row],[Grupo 3 años A]:[Tercero de BT IEME A]])</f>
        <v>2</v>
      </c>
      <c r="BJ361" s="247"/>
      <c r="BK361" s="247"/>
      <c r="BL361" s="247"/>
      <c r="BM361" s="247"/>
      <c r="BN361" s="247"/>
      <c r="BO361" s="247"/>
      <c r="BP361" s="247"/>
      <c r="BQ361" s="247"/>
      <c r="BR361" s="247"/>
      <c r="BS361" s="247"/>
      <c r="BT361" s="247"/>
      <c r="BU361" s="247"/>
      <c r="BV361" s="248"/>
      <c r="BW361" s="248"/>
      <c r="BX361" s="248"/>
      <c r="BY361" s="248"/>
      <c r="BZ361" s="249">
        <f>+SUM(Distributivo_trabajo[[#This Row],[Grupo 3 años A2]:[BTP]])</f>
        <v>0</v>
      </c>
      <c r="CA361" s="244"/>
      <c r="CB361" s="244"/>
      <c r="CC361" s="244"/>
      <c r="CD361" s="244"/>
      <c r="CE361" s="244"/>
      <c r="CF361" s="244"/>
      <c r="CG361" s="246">
        <f>+SUM(Distributivo_trabajo[[#This Row],[8vo A]:[Tercero de BGU A3]])</f>
        <v>0</v>
      </c>
      <c r="CH361" s="244"/>
      <c r="CI361" s="244"/>
      <c r="CJ361" s="244"/>
      <c r="CK36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61" s="246"/>
      <c r="CM361" s="246">
        <f>+SUM(Distributivo_trabajo[[#This Row],[Directivo]:[Total Periodos acompañamiento]])</f>
        <v>2</v>
      </c>
      <c r="CN361" s="250"/>
    </row>
    <row r="362" spans="1:92" x14ac:dyDescent="0.3">
      <c r="A362" s="227">
        <v>43</v>
      </c>
      <c r="B362" s="228" t="str">
        <f ca="1">IF(Distributivo_trabajo[[#This Row],[Nro.]]="","",VLOOKUP(Distributivo_trabajo[[#This Row],[Nro.]],'Nómina de personal'!$A:$C,3,0))</f>
        <v xml:space="preserve">MIGUEL ARMANDO AREQUIPA GUANOLUISA </v>
      </c>
      <c r="C362" s="228" t="str">
        <f ca="1">IF(Distributivo_trabajo[[#This Row],[Nro.]]="","",VLOOKUP(Distributivo_trabajo[[#This Row],[Nro.]],'Nómina de personal'!$A:$K,11,0))</f>
        <v>Nomb. Definitivo</v>
      </c>
      <c r="D362" s="228" t="str">
        <f ca="1">IF(Distributivo_trabajo[[#This Row],[Nro.]]="","",VLOOKUP(Distributivo_trabajo[[#This Row],[Nro.]],'Nómina de personal'!$A:$L,12,0))</f>
        <v>Docente</v>
      </c>
      <c r="E362" s="228" t="str">
        <f ca="1">IF(Distributivo_trabajo[[#This Row],[Nro.]]="","",VLOOKUP(Distributivo_trabajo[[#This Row],[Nro.]],'Nómina de personal'!$A:$G,7,0))</f>
        <v>GANADOR DE QSM 4 DOCENTE EDUCACIÓN FÍSICA</v>
      </c>
      <c r="F362" s="229" t="s">
        <v>387</v>
      </c>
      <c r="G362" s="229" t="s">
        <v>196</v>
      </c>
      <c r="H362" s="229"/>
      <c r="I362" s="230" t="s">
        <v>156</v>
      </c>
      <c r="J362" s="242"/>
      <c r="K362" s="242"/>
      <c r="L362" s="243"/>
      <c r="M362" s="243"/>
      <c r="N362" s="243"/>
      <c r="O362" s="243"/>
      <c r="P362" s="231"/>
      <c r="Q362" s="231"/>
      <c r="R362" s="231"/>
      <c r="S362" s="231"/>
      <c r="T362" s="231"/>
      <c r="U362" s="231"/>
      <c r="V362" s="231"/>
      <c r="W362" s="231"/>
      <c r="X362" s="231"/>
      <c r="Y362" s="231"/>
      <c r="Z362" s="231"/>
      <c r="AA362" s="231"/>
      <c r="AB362" s="231"/>
      <c r="AC362" s="231"/>
      <c r="AD362" s="231"/>
      <c r="AE362" s="231"/>
      <c r="AF362" s="231"/>
      <c r="AG362" s="231"/>
      <c r="AH362" s="231"/>
      <c r="AI362" s="231"/>
      <c r="AJ362" s="243"/>
      <c r="AK362" s="243"/>
      <c r="AL362" s="243"/>
      <c r="AM362" s="243"/>
      <c r="AN362" s="243"/>
      <c r="AO362" s="243"/>
      <c r="AP362" s="243"/>
      <c r="AQ362" s="243"/>
      <c r="AR362" s="243"/>
      <c r="AS362" s="243"/>
      <c r="AT362" s="244">
        <v>2</v>
      </c>
      <c r="AU362" s="244"/>
      <c r="AV362" s="244"/>
      <c r="AW362" s="244"/>
      <c r="AX362" s="245"/>
      <c r="AY362" s="244"/>
      <c r="AZ362" s="244"/>
      <c r="BA362" s="244"/>
      <c r="BB362" s="244"/>
      <c r="BC362" s="244"/>
      <c r="BD362" s="244"/>
      <c r="BE362" s="244"/>
      <c r="BF362" s="244"/>
      <c r="BG362" s="244"/>
      <c r="BH362" s="244"/>
      <c r="BI362" s="246">
        <f>+SUM(Distributivo_trabajo[[#This Row],[Grupo 3 años A]:[Tercero de BT IEME A]])</f>
        <v>2</v>
      </c>
      <c r="BJ362" s="247"/>
      <c r="BK362" s="247"/>
      <c r="BL362" s="247"/>
      <c r="BM362" s="247"/>
      <c r="BN362" s="247"/>
      <c r="BO362" s="247"/>
      <c r="BP362" s="247"/>
      <c r="BQ362" s="247"/>
      <c r="BR362" s="247"/>
      <c r="BS362" s="247"/>
      <c r="BT362" s="247"/>
      <c r="BU362" s="247"/>
      <c r="BV362" s="248"/>
      <c r="BW362" s="248"/>
      <c r="BX362" s="248"/>
      <c r="BY362" s="248"/>
      <c r="BZ362" s="249">
        <f>+SUM(Distributivo_trabajo[[#This Row],[Grupo 3 años A2]:[BTP]])</f>
        <v>0</v>
      </c>
      <c r="CA362" s="244"/>
      <c r="CB362" s="244"/>
      <c r="CC362" s="244"/>
      <c r="CD362" s="244"/>
      <c r="CE362" s="244"/>
      <c r="CF362" s="244"/>
      <c r="CG362" s="246">
        <f>+SUM(Distributivo_trabajo[[#This Row],[8vo A]:[Tercero de BGU A3]])</f>
        <v>0</v>
      </c>
      <c r="CH362" s="244"/>
      <c r="CI362" s="244"/>
      <c r="CJ362" s="244"/>
      <c r="CK36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62" s="246"/>
      <c r="CM362" s="246">
        <f>+SUM(Distributivo_trabajo[[#This Row],[Directivo]:[Total Periodos acompañamiento]])</f>
        <v>2</v>
      </c>
      <c r="CN362" s="250"/>
    </row>
    <row r="363" spans="1:92" x14ac:dyDescent="0.3">
      <c r="A363" s="227">
        <v>43</v>
      </c>
      <c r="B363" s="228" t="str">
        <f ca="1">IF(Distributivo_trabajo[[#This Row],[Nro.]]="","",VLOOKUP(Distributivo_trabajo[[#This Row],[Nro.]],'Nómina de personal'!$A:$C,3,0))</f>
        <v xml:space="preserve">MIGUEL ARMANDO AREQUIPA GUANOLUISA </v>
      </c>
      <c r="C363" s="228" t="str">
        <f ca="1">IF(Distributivo_trabajo[[#This Row],[Nro.]]="","",VLOOKUP(Distributivo_trabajo[[#This Row],[Nro.]],'Nómina de personal'!$A:$K,11,0))</f>
        <v>Nomb. Definitivo</v>
      </c>
      <c r="D363" s="228" t="str">
        <f ca="1">IF(Distributivo_trabajo[[#This Row],[Nro.]]="","",VLOOKUP(Distributivo_trabajo[[#This Row],[Nro.]],'Nómina de personal'!$A:$L,12,0))</f>
        <v>Docente</v>
      </c>
      <c r="E363" s="228" t="str">
        <f ca="1">IF(Distributivo_trabajo[[#This Row],[Nro.]]="","",VLOOKUP(Distributivo_trabajo[[#This Row],[Nro.]],'Nómina de personal'!$A:$G,7,0))</f>
        <v>GANADOR DE QSM 4 DOCENTE EDUCACIÓN FÍSICA</v>
      </c>
      <c r="F363" s="229" t="s">
        <v>387</v>
      </c>
      <c r="G363" s="229" t="s">
        <v>196</v>
      </c>
      <c r="H363" s="229"/>
      <c r="I363" s="230" t="s">
        <v>846</v>
      </c>
      <c r="J363" s="230"/>
      <c r="K363" s="230"/>
      <c r="L363" s="231"/>
      <c r="M363" s="231"/>
      <c r="N363" s="231"/>
      <c r="O363" s="231"/>
      <c r="P363" s="231"/>
      <c r="Q363" s="231"/>
      <c r="R363" s="231"/>
      <c r="S363" s="231"/>
      <c r="T363" s="231"/>
      <c r="U363" s="231"/>
      <c r="V363" s="231"/>
      <c r="W363" s="231"/>
      <c r="X363" s="231"/>
      <c r="Y363" s="231"/>
      <c r="Z363" s="231"/>
      <c r="AA363" s="231"/>
      <c r="AB363" s="231"/>
      <c r="AC363" s="231"/>
      <c r="AD363" s="231"/>
      <c r="AE363" s="231"/>
      <c r="AF363" s="231"/>
      <c r="AG363" s="231"/>
      <c r="AH363" s="231"/>
      <c r="AI363" s="231"/>
      <c r="AJ363" s="231"/>
      <c r="AK363" s="231"/>
      <c r="AL363" s="231"/>
      <c r="AM363" s="231"/>
      <c r="AN363" s="231"/>
      <c r="AO363" s="231"/>
      <c r="AP363" s="231"/>
      <c r="AQ363" s="231"/>
      <c r="AR363" s="231"/>
      <c r="AS363" s="231">
        <v>1</v>
      </c>
      <c r="AT363" s="232"/>
      <c r="AU363" s="232"/>
      <c r="AV363" s="232"/>
      <c r="AW363" s="232"/>
      <c r="AX363" s="233"/>
      <c r="AY363" s="232"/>
      <c r="AZ363" s="232"/>
      <c r="BA363" s="232"/>
      <c r="BB363" s="232"/>
      <c r="BC363" s="232"/>
      <c r="BD363" s="232"/>
      <c r="BE363" s="232"/>
      <c r="BF363" s="232"/>
      <c r="BG363" s="232"/>
      <c r="BH363" s="232"/>
      <c r="BI363" s="234">
        <f>+SUM(Distributivo_trabajo[[#This Row],[Grupo 3 años A]:[Tercero de BT IEME A]])</f>
        <v>1</v>
      </c>
      <c r="BJ363" s="235"/>
      <c r="BK363" s="235"/>
      <c r="BL363" s="235"/>
      <c r="BM363" s="235"/>
      <c r="BN363" s="235"/>
      <c r="BO363" s="235"/>
      <c r="BP363" s="235"/>
      <c r="BQ363" s="235"/>
      <c r="BR363" s="235"/>
      <c r="BS363" s="235"/>
      <c r="BT363" s="235"/>
      <c r="BU363" s="235"/>
      <c r="BV363" s="236"/>
      <c r="BW363" s="236"/>
      <c r="BX363" s="236"/>
      <c r="BY363" s="236"/>
      <c r="BZ363" s="237">
        <f>+SUM(Distributivo_trabajo[[#This Row],[Grupo 3 años A2]:[BTP]])</f>
        <v>0</v>
      </c>
      <c r="CA363" s="232"/>
      <c r="CB363" s="232"/>
      <c r="CC363" s="232"/>
      <c r="CD363" s="232"/>
      <c r="CE363" s="232"/>
      <c r="CF363" s="232"/>
      <c r="CG363" s="234">
        <f>+SUM(Distributivo_trabajo[[#This Row],[8vo A]:[Tercero de BGU A3]])</f>
        <v>0</v>
      </c>
      <c r="CH363" s="232"/>
      <c r="CI363" s="232"/>
      <c r="CJ363" s="232"/>
      <c r="CK36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63" s="234"/>
      <c r="CM363" s="234">
        <f>+SUM(Distributivo_trabajo[[#This Row],[Directivo]:[Total Periodos acompañamiento]])</f>
        <v>1</v>
      </c>
      <c r="CN363" s="238"/>
    </row>
    <row r="364" spans="1:92" x14ac:dyDescent="0.3">
      <c r="A364" s="227">
        <v>43</v>
      </c>
      <c r="B364" s="228" t="str">
        <f ca="1">IF(Distributivo_trabajo[[#This Row],[Nro.]]="","",VLOOKUP(Distributivo_trabajo[[#This Row],[Nro.]],'Nómina de personal'!$A:$C,3,0))</f>
        <v xml:space="preserve">MIGUEL ARMANDO AREQUIPA GUANOLUISA </v>
      </c>
      <c r="C364" s="228" t="str">
        <f ca="1">IF(Distributivo_trabajo[[#This Row],[Nro.]]="","",VLOOKUP(Distributivo_trabajo[[#This Row],[Nro.]],'Nómina de personal'!$A:$K,11,0))</f>
        <v>Nomb. Definitivo</v>
      </c>
      <c r="D364" s="228" t="str">
        <f ca="1">IF(Distributivo_trabajo[[#This Row],[Nro.]]="","",VLOOKUP(Distributivo_trabajo[[#This Row],[Nro.]],'Nómina de personal'!$A:$L,12,0))</f>
        <v>Docente</v>
      </c>
      <c r="E364" s="228" t="str">
        <f ca="1">IF(Distributivo_trabajo[[#This Row],[Nro.]]="","",VLOOKUP(Distributivo_trabajo[[#This Row],[Nro.]],'Nómina de personal'!$A:$G,7,0))</f>
        <v>GANADOR DE QSM 4 DOCENTE EDUCACIÓN FÍSICA</v>
      </c>
      <c r="F364" s="229" t="s">
        <v>387</v>
      </c>
      <c r="G364" s="229" t="s">
        <v>196</v>
      </c>
      <c r="H364" s="229"/>
      <c r="I364" s="230" t="s">
        <v>844</v>
      </c>
      <c r="J364" s="230"/>
      <c r="K364" s="230"/>
      <c r="L364" s="231"/>
      <c r="M364" s="231"/>
      <c r="N364" s="231"/>
      <c r="O364" s="231"/>
      <c r="P364" s="231"/>
      <c r="Q364" s="231"/>
      <c r="R364" s="231"/>
      <c r="S364" s="231"/>
      <c r="T364" s="231"/>
      <c r="U364" s="231"/>
      <c r="V364" s="231"/>
      <c r="W364" s="231"/>
      <c r="X364" s="231"/>
      <c r="Y364" s="231"/>
      <c r="Z364" s="231"/>
      <c r="AA364" s="231"/>
      <c r="AB364" s="231"/>
      <c r="AC364" s="231"/>
      <c r="AD364" s="231"/>
      <c r="AE364" s="231"/>
      <c r="AF364" s="231"/>
      <c r="AG364" s="231"/>
      <c r="AH364" s="231"/>
      <c r="AI364" s="231"/>
      <c r="AJ364" s="231"/>
      <c r="AK364" s="231"/>
      <c r="AL364" s="231"/>
      <c r="AM364" s="231"/>
      <c r="AN364" s="231"/>
      <c r="AO364" s="231"/>
      <c r="AP364" s="231"/>
      <c r="AQ364" s="231"/>
      <c r="AR364" s="231"/>
      <c r="AS364" s="231">
        <v>1</v>
      </c>
      <c r="AT364" s="232"/>
      <c r="AU364" s="232"/>
      <c r="AV364" s="232"/>
      <c r="AW364" s="232"/>
      <c r="AX364" s="233"/>
      <c r="AY364" s="232"/>
      <c r="AZ364" s="232"/>
      <c r="BA364" s="232"/>
      <c r="BB364" s="232"/>
      <c r="BC364" s="232"/>
      <c r="BD364" s="232"/>
      <c r="BE364" s="232"/>
      <c r="BF364" s="232"/>
      <c r="BG364" s="232"/>
      <c r="BH364" s="232"/>
      <c r="BI364" s="234">
        <f>+SUM(Distributivo_trabajo[[#This Row],[Grupo 3 años A]:[Tercero de BT IEME A]])</f>
        <v>1</v>
      </c>
      <c r="BJ364" s="235"/>
      <c r="BK364" s="235"/>
      <c r="BL364" s="235"/>
      <c r="BM364" s="235"/>
      <c r="BN364" s="235"/>
      <c r="BO364" s="235"/>
      <c r="BP364" s="235"/>
      <c r="BQ364" s="235"/>
      <c r="BR364" s="235"/>
      <c r="BS364" s="235"/>
      <c r="BT364" s="235"/>
      <c r="BU364" s="235"/>
      <c r="BV364" s="236"/>
      <c r="BW364" s="236"/>
      <c r="BX364" s="236"/>
      <c r="BY364" s="236"/>
      <c r="BZ364" s="237">
        <f>+SUM(Distributivo_trabajo[[#This Row],[Grupo 3 años A2]:[BTP]])</f>
        <v>0</v>
      </c>
      <c r="CA364" s="232"/>
      <c r="CB364" s="232"/>
      <c r="CC364" s="232"/>
      <c r="CD364" s="232"/>
      <c r="CE364" s="232"/>
      <c r="CF364" s="232"/>
      <c r="CG364" s="234">
        <f>+SUM(Distributivo_trabajo[[#This Row],[8vo A]:[Tercero de BGU A3]])</f>
        <v>0</v>
      </c>
      <c r="CH364" s="232"/>
      <c r="CI364" s="232"/>
      <c r="CJ364" s="232"/>
      <c r="CK36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64" s="234"/>
      <c r="CM364" s="234">
        <f>+SUM(Distributivo_trabajo[[#This Row],[Directivo]:[Total Periodos acompañamiento]])</f>
        <v>1</v>
      </c>
      <c r="CN364" s="238"/>
    </row>
    <row r="365" spans="1:92" x14ac:dyDescent="0.3">
      <c r="A365" s="227">
        <v>43</v>
      </c>
      <c r="B365" s="228" t="str">
        <f ca="1">IF(Distributivo_trabajo[[#This Row],[Nro.]]="","",VLOOKUP(Distributivo_trabajo[[#This Row],[Nro.]],'Nómina de personal'!$A:$C,3,0))</f>
        <v xml:space="preserve">MIGUEL ARMANDO AREQUIPA GUANOLUISA </v>
      </c>
      <c r="C365" s="228" t="str">
        <f ca="1">IF(Distributivo_trabajo[[#This Row],[Nro.]]="","",VLOOKUP(Distributivo_trabajo[[#This Row],[Nro.]],'Nómina de personal'!$A:$K,11,0))</f>
        <v>Nomb. Definitivo</v>
      </c>
      <c r="D365" s="228" t="str">
        <f ca="1">IF(Distributivo_trabajo[[#This Row],[Nro.]]="","",VLOOKUP(Distributivo_trabajo[[#This Row],[Nro.]],'Nómina de personal'!$A:$L,12,0))</f>
        <v>Docente</v>
      </c>
      <c r="E365" s="228" t="str">
        <f ca="1">IF(Distributivo_trabajo[[#This Row],[Nro.]]="","",VLOOKUP(Distributivo_trabajo[[#This Row],[Nro.]],'Nómina de personal'!$A:$G,7,0))</f>
        <v>GANADOR DE QSM 4 DOCENTE EDUCACIÓN FÍSICA</v>
      </c>
      <c r="F365" s="229" t="s">
        <v>387</v>
      </c>
      <c r="G365" s="229" t="s">
        <v>198</v>
      </c>
      <c r="H365" s="229"/>
      <c r="I365" s="230" t="s">
        <v>156</v>
      </c>
      <c r="J365" s="230"/>
      <c r="K365" s="230"/>
      <c r="L365" s="231"/>
      <c r="M365" s="231"/>
      <c r="N365" s="231"/>
      <c r="O365" s="231"/>
      <c r="P365" s="231"/>
      <c r="Q365" s="231"/>
      <c r="R365" s="231"/>
      <c r="S365" s="231"/>
      <c r="T365" s="231"/>
      <c r="U365" s="231"/>
      <c r="V365" s="231"/>
      <c r="W365" s="231"/>
      <c r="X365" s="231"/>
      <c r="Y365" s="231"/>
      <c r="Z365" s="231"/>
      <c r="AA365" s="231"/>
      <c r="AB365" s="231"/>
      <c r="AC365" s="231"/>
      <c r="AD365" s="231"/>
      <c r="AE365" s="231"/>
      <c r="AF365" s="231"/>
      <c r="AG365" s="231"/>
      <c r="AH365" s="231"/>
      <c r="AI365" s="231"/>
      <c r="AJ365" s="231"/>
      <c r="AK365" s="231"/>
      <c r="AL365" s="231"/>
      <c r="AM365" s="231"/>
      <c r="AN365" s="231"/>
      <c r="AO365" s="231"/>
      <c r="AP365" s="231"/>
      <c r="AQ365" s="231"/>
      <c r="AR365" s="231"/>
      <c r="AS365" s="231"/>
      <c r="AT365" s="232"/>
      <c r="AU365" s="232"/>
      <c r="AV365" s="232"/>
      <c r="AW365" s="232"/>
      <c r="AX365" s="233"/>
      <c r="AY365" s="232">
        <v>2</v>
      </c>
      <c r="AZ365" s="232"/>
      <c r="BA365" s="232"/>
      <c r="BB365" s="232"/>
      <c r="BC365" s="232"/>
      <c r="BD365" s="232"/>
      <c r="BE365" s="232"/>
      <c r="BF365" s="232"/>
      <c r="BG365" s="232"/>
      <c r="BH365" s="232"/>
      <c r="BI365" s="234">
        <f>+SUM(Distributivo_trabajo[[#This Row],[Grupo 3 años A]:[Tercero de BT IEME A]])</f>
        <v>2</v>
      </c>
      <c r="BJ365" s="235"/>
      <c r="BK365" s="235"/>
      <c r="BL365" s="235"/>
      <c r="BM365" s="235"/>
      <c r="BN365" s="235"/>
      <c r="BO365" s="235"/>
      <c r="BP365" s="235"/>
      <c r="BQ365" s="235"/>
      <c r="BR365" s="235"/>
      <c r="BS365" s="235"/>
      <c r="BT365" s="235"/>
      <c r="BU365" s="235"/>
      <c r="BV365" s="236"/>
      <c r="BW365" s="236"/>
      <c r="BX365" s="236"/>
      <c r="BY365" s="236"/>
      <c r="BZ365" s="237">
        <f>+SUM(Distributivo_trabajo[[#This Row],[Grupo 3 años A2]:[BTP]])</f>
        <v>0</v>
      </c>
      <c r="CA365" s="232"/>
      <c r="CB365" s="232"/>
      <c r="CC365" s="232"/>
      <c r="CD365" s="232"/>
      <c r="CE365" s="232"/>
      <c r="CF365" s="232"/>
      <c r="CG365" s="234">
        <f>+SUM(Distributivo_trabajo[[#This Row],[8vo A]:[Tercero de BGU A3]])</f>
        <v>0</v>
      </c>
      <c r="CH365" s="232"/>
      <c r="CI365" s="232"/>
      <c r="CJ365" s="232"/>
      <c r="CK36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65" s="234"/>
      <c r="CM365" s="234">
        <f>+SUM(Distributivo_trabajo[[#This Row],[Directivo]:[Total Periodos acompañamiento]])</f>
        <v>2</v>
      </c>
      <c r="CN365" s="238"/>
    </row>
    <row r="366" spans="1:92" x14ac:dyDescent="0.3">
      <c r="A366" s="227">
        <v>43</v>
      </c>
      <c r="B366" s="228" t="str">
        <f ca="1">IF(Distributivo_trabajo[[#This Row],[Nro.]]="","",VLOOKUP(Distributivo_trabajo[[#This Row],[Nro.]],'Nómina de personal'!$A:$C,3,0))</f>
        <v xml:space="preserve">MIGUEL ARMANDO AREQUIPA GUANOLUISA </v>
      </c>
      <c r="C366" s="228" t="str">
        <f ca="1">IF(Distributivo_trabajo[[#This Row],[Nro.]]="","",VLOOKUP(Distributivo_trabajo[[#This Row],[Nro.]],'Nómina de personal'!$A:$K,11,0))</f>
        <v>Nomb. Definitivo</v>
      </c>
      <c r="D366" s="228" t="str">
        <f ca="1">IF(Distributivo_trabajo[[#This Row],[Nro.]]="","",VLOOKUP(Distributivo_trabajo[[#This Row],[Nro.]],'Nómina de personal'!$A:$L,12,0))</f>
        <v>Docente</v>
      </c>
      <c r="E366" s="228" t="str">
        <f ca="1">IF(Distributivo_trabajo[[#This Row],[Nro.]]="","",VLOOKUP(Distributivo_trabajo[[#This Row],[Nro.]],'Nómina de personal'!$A:$G,7,0))</f>
        <v>GANADOR DE QSM 4 DOCENTE EDUCACIÓN FÍSICA</v>
      </c>
      <c r="F366" s="229" t="s">
        <v>387</v>
      </c>
      <c r="G366" s="229" t="s">
        <v>198</v>
      </c>
      <c r="H366" s="229"/>
      <c r="I366" s="230" t="s">
        <v>156</v>
      </c>
      <c r="J366" s="242"/>
      <c r="K366" s="242"/>
      <c r="L366" s="243"/>
      <c r="M366" s="243"/>
      <c r="N366" s="243"/>
      <c r="O366" s="243"/>
      <c r="P366" s="231"/>
      <c r="Q366" s="231"/>
      <c r="R366" s="231"/>
      <c r="S366" s="231"/>
      <c r="T366" s="231"/>
      <c r="U366" s="231"/>
      <c r="V366" s="231"/>
      <c r="W366" s="231"/>
      <c r="X366" s="231"/>
      <c r="Y366" s="231"/>
      <c r="Z366" s="231"/>
      <c r="AA366" s="231"/>
      <c r="AB366" s="231"/>
      <c r="AC366" s="231"/>
      <c r="AD366" s="231"/>
      <c r="AE366" s="231"/>
      <c r="AF366" s="231"/>
      <c r="AG366" s="231"/>
      <c r="AH366" s="231"/>
      <c r="AI366" s="231"/>
      <c r="AJ366" s="243"/>
      <c r="AK366" s="243"/>
      <c r="AL366" s="243"/>
      <c r="AM366" s="243"/>
      <c r="AN366" s="243"/>
      <c r="AO366" s="243"/>
      <c r="AP366" s="243"/>
      <c r="AQ366" s="243"/>
      <c r="AR366" s="243"/>
      <c r="AS366" s="243"/>
      <c r="AT366" s="244"/>
      <c r="AU366" s="244"/>
      <c r="AV366" s="244"/>
      <c r="AW366" s="244"/>
      <c r="AX366" s="245"/>
      <c r="AY366" s="244"/>
      <c r="AZ366" s="244">
        <v>2</v>
      </c>
      <c r="BA366" s="244"/>
      <c r="BB366" s="244"/>
      <c r="BC366" s="244"/>
      <c r="BD366" s="244"/>
      <c r="BE366" s="244"/>
      <c r="BF366" s="244"/>
      <c r="BG366" s="244"/>
      <c r="BH366" s="244"/>
      <c r="BI366" s="246">
        <f>+SUM(Distributivo_trabajo[[#This Row],[Grupo 3 años A]:[Tercero de BT IEME A]])</f>
        <v>2</v>
      </c>
      <c r="BJ366" s="247"/>
      <c r="BK366" s="247"/>
      <c r="BL366" s="247"/>
      <c r="BM366" s="247"/>
      <c r="BN366" s="247"/>
      <c r="BO366" s="247"/>
      <c r="BP366" s="247"/>
      <c r="BQ366" s="247"/>
      <c r="BR366" s="247"/>
      <c r="BS366" s="247"/>
      <c r="BT366" s="247"/>
      <c r="BU366" s="247"/>
      <c r="BV366" s="248"/>
      <c r="BW366" s="248"/>
      <c r="BX366" s="248"/>
      <c r="BY366" s="248"/>
      <c r="BZ366" s="249">
        <f>+SUM(Distributivo_trabajo[[#This Row],[Grupo 3 años A2]:[BTP]])</f>
        <v>0</v>
      </c>
      <c r="CA366" s="244"/>
      <c r="CB366" s="244"/>
      <c r="CC366" s="244"/>
      <c r="CD366" s="244"/>
      <c r="CE366" s="244"/>
      <c r="CF366" s="244"/>
      <c r="CG366" s="246">
        <f>+SUM(Distributivo_trabajo[[#This Row],[8vo A]:[Tercero de BGU A3]])</f>
        <v>0</v>
      </c>
      <c r="CH366" s="244"/>
      <c r="CI366" s="244"/>
      <c r="CJ366" s="244"/>
      <c r="CK366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66" s="246"/>
      <c r="CM366" s="246">
        <f>+SUM(Distributivo_trabajo[[#This Row],[Directivo]:[Total Periodos acompañamiento]])</f>
        <v>2</v>
      </c>
      <c r="CN366" s="250"/>
    </row>
    <row r="367" spans="1:92" x14ac:dyDescent="0.3">
      <c r="A367" s="227">
        <v>43</v>
      </c>
      <c r="B367" s="228" t="str">
        <f ca="1">IF(Distributivo_trabajo[[#This Row],[Nro.]]="","",VLOOKUP(Distributivo_trabajo[[#This Row],[Nro.]],'Nómina de personal'!$A:$C,3,0))</f>
        <v xml:space="preserve">MIGUEL ARMANDO AREQUIPA GUANOLUISA </v>
      </c>
      <c r="C367" s="228" t="str">
        <f ca="1">IF(Distributivo_trabajo[[#This Row],[Nro.]]="","",VLOOKUP(Distributivo_trabajo[[#This Row],[Nro.]],'Nómina de personal'!$A:$K,11,0))</f>
        <v>Nomb. Definitivo</v>
      </c>
      <c r="D367" s="228" t="str">
        <f ca="1">IF(Distributivo_trabajo[[#This Row],[Nro.]]="","",VLOOKUP(Distributivo_trabajo[[#This Row],[Nro.]],'Nómina de personal'!$A:$L,12,0))</f>
        <v>Docente</v>
      </c>
      <c r="E367" s="228" t="str">
        <f ca="1">IF(Distributivo_trabajo[[#This Row],[Nro.]]="","",VLOOKUP(Distributivo_trabajo[[#This Row],[Nro.]],'Nómina de personal'!$A:$G,7,0))</f>
        <v>GANADOR DE QSM 4 DOCENTE EDUCACIÓN FÍSICA</v>
      </c>
      <c r="F367" s="229" t="s">
        <v>387</v>
      </c>
      <c r="G367" s="229" t="s">
        <v>198</v>
      </c>
      <c r="H367" s="229"/>
      <c r="I367" s="230" t="s">
        <v>156</v>
      </c>
      <c r="J367" s="242"/>
      <c r="K367" s="242"/>
      <c r="L367" s="243"/>
      <c r="M367" s="243"/>
      <c r="N367" s="243"/>
      <c r="O367" s="243"/>
      <c r="P367" s="231"/>
      <c r="Q367" s="231"/>
      <c r="R367" s="231"/>
      <c r="S367" s="231"/>
      <c r="T367" s="231"/>
      <c r="U367" s="231"/>
      <c r="V367" s="231"/>
      <c r="W367" s="231"/>
      <c r="X367" s="231"/>
      <c r="Y367" s="231"/>
      <c r="Z367" s="231"/>
      <c r="AA367" s="231"/>
      <c r="AB367" s="231"/>
      <c r="AC367" s="231"/>
      <c r="AD367" s="231"/>
      <c r="AE367" s="231"/>
      <c r="AF367" s="231"/>
      <c r="AG367" s="231"/>
      <c r="AH367" s="231"/>
      <c r="AI367" s="231"/>
      <c r="AJ367" s="243"/>
      <c r="AK367" s="243"/>
      <c r="AL367" s="243"/>
      <c r="AM367" s="243"/>
      <c r="AN367" s="243"/>
      <c r="AO367" s="243"/>
      <c r="AP367" s="243"/>
      <c r="AQ367" s="243"/>
      <c r="AR367" s="243"/>
      <c r="AS367" s="243"/>
      <c r="AT367" s="244"/>
      <c r="AU367" s="244"/>
      <c r="AV367" s="244"/>
      <c r="AW367" s="244"/>
      <c r="AX367" s="245"/>
      <c r="AY367" s="244"/>
      <c r="AZ367" s="244"/>
      <c r="BA367" s="244">
        <v>2</v>
      </c>
      <c r="BB367" s="244"/>
      <c r="BC367" s="244"/>
      <c r="BD367" s="244"/>
      <c r="BE367" s="244"/>
      <c r="BF367" s="244"/>
      <c r="BG367" s="244"/>
      <c r="BH367" s="244"/>
      <c r="BI367" s="246">
        <f>+SUM(Distributivo_trabajo[[#This Row],[Grupo 3 años A]:[Tercero de BT IEME A]])</f>
        <v>2</v>
      </c>
      <c r="BJ367" s="247"/>
      <c r="BK367" s="247"/>
      <c r="BL367" s="247"/>
      <c r="BM367" s="247"/>
      <c r="BN367" s="247"/>
      <c r="BO367" s="247"/>
      <c r="BP367" s="247"/>
      <c r="BQ367" s="247"/>
      <c r="BR367" s="247"/>
      <c r="BS367" s="247"/>
      <c r="BT367" s="247"/>
      <c r="BU367" s="247"/>
      <c r="BV367" s="248"/>
      <c r="BW367" s="248"/>
      <c r="BX367" s="248"/>
      <c r="BY367" s="248"/>
      <c r="BZ367" s="249">
        <f>+SUM(Distributivo_trabajo[[#This Row],[Grupo 3 años A2]:[BTP]])</f>
        <v>0</v>
      </c>
      <c r="CA367" s="244"/>
      <c r="CB367" s="244"/>
      <c r="CC367" s="244"/>
      <c r="CD367" s="244"/>
      <c r="CE367" s="244"/>
      <c r="CF367" s="244"/>
      <c r="CG367" s="246">
        <f>+SUM(Distributivo_trabajo[[#This Row],[8vo A]:[Tercero de BGU A3]])</f>
        <v>0</v>
      </c>
      <c r="CH367" s="244"/>
      <c r="CI367" s="244"/>
      <c r="CJ367" s="244"/>
      <c r="CK36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67" s="246"/>
      <c r="CM367" s="246">
        <f>+SUM(Distributivo_trabajo[[#This Row],[Directivo]:[Total Periodos acompañamiento]])</f>
        <v>2</v>
      </c>
      <c r="CN367" s="250"/>
    </row>
    <row r="368" spans="1:92" x14ac:dyDescent="0.3">
      <c r="A368" s="227">
        <v>43</v>
      </c>
      <c r="B368" s="228" t="str">
        <f ca="1">IF(Distributivo_trabajo[[#This Row],[Nro.]]="","",VLOOKUP(Distributivo_trabajo[[#This Row],[Nro.]],'Nómina de personal'!$A:$C,3,0))</f>
        <v xml:space="preserve">MIGUEL ARMANDO AREQUIPA GUANOLUISA </v>
      </c>
      <c r="C368" s="228" t="str">
        <f ca="1">IF(Distributivo_trabajo[[#This Row],[Nro.]]="","",VLOOKUP(Distributivo_trabajo[[#This Row],[Nro.]],'Nómina de personal'!$A:$K,11,0))</f>
        <v>Nomb. Definitivo</v>
      </c>
      <c r="D368" s="228" t="str">
        <f ca="1">IF(Distributivo_trabajo[[#This Row],[Nro.]]="","",VLOOKUP(Distributivo_trabajo[[#This Row],[Nro.]],'Nómina de personal'!$A:$L,12,0))</f>
        <v>Docente</v>
      </c>
      <c r="E368" s="228" t="str">
        <f ca="1">IF(Distributivo_trabajo[[#This Row],[Nro.]]="","",VLOOKUP(Distributivo_trabajo[[#This Row],[Nro.]],'Nómina de personal'!$A:$G,7,0))</f>
        <v>GANADOR DE QSM 4 DOCENTE EDUCACIÓN FÍSICA</v>
      </c>
      <c r="F368" s="229" t="s">
        <v>387</v>
      </c>
      <c r="G368" s="229" t="s">
        <v>456</v>
      </c>
      <c r="H368" s="229" t="s">
        <v>225</v>
      </c>
      <c r="I368" s="230" t="s">
        <v>156</v>
      </c>
      <c r="J368" s="230"/>
      <c r="K368" s="230"/>
      <c r="L368" s="231"/>
      <c r="M368" s="231"/>
      <c r="N368" s="231"/>
      <c r="O368" s="231"/>
      <c r="P368" s="231"/>
      <c r="Q368" s="231"/>
      <c r="R368" s="231"/>
      <c r="S368" s="231"/>
      <c r="T368" s="231"/>
      <c r="U368" s="231"/>
      <c r="V368" s="231"/>
      <c r="W368" s="231"/>
      <c r="X368" s="231"/>
      <c r="Y368" s="231"/>
      <c r="Z368" s="231"/>
      <c r="AA368" s="231"/>
      <c r="AB368" s="231"/>
      <c r="AC368" s="231"/>
      <c r="AD368" s="231"/>
      <c r="AE368" s="231"/>
      <c r="AF368" s="231"/>
      <c r="AG368" s="231"/>
      <c r="AH368" s="231"/>
      <c r="AI368" s="231"/>
      <c r="AJ368" s="231"/>
      <c r="AK368" s="231"/>
      <c r="AL368" s="231"/>
      <c r="AM368" s="231"/>
      <c r="AN368" s="231"/>
      <c r="AO368" s="231"/>
      <c r="AP368" s="231"/>
      <c r="AQ368" s="231"/>
      <c r="AR368" s="231"/>
      <c r="AS368" s="231"/>
      <c r="AT368" s="232"/>
      <c r="AU368" s="232"/>
      <c r="AV368" s="232"/>
      <c r="AW368" s="232"/>
      <c r="AX368" s="233"/>
      <c r="AY368" s="232"/>
      <c r="AZ368" s="232"/>
      <c r="BA368" s="232"/>
      <c r="BB368" s="232">
        <v>2</v>
      </c>
      <c r="BC368" s="232"/>
      <c r="BD368" s="232"/>
      <c r="BE368" s="232"/>
      <c r="BF368" s="232"/>
      <c r="BG368" s="232"/>
      <c r="BH368" s="232"/>
      <c r="BI368" s="234">
        <f>+SUM(Distributivo_trabajo[[#This Row],[Grupo 3 años A]:[Tercero de BT IEME A]])</f>
        <v>2</v>
      </c>
      <c r="BJ368" s="235"/>
      <c r="BK368" s="235"/>
      <c r="BL368" s="235"/>
      <c r="BM368" s="235"/>
      <c r="BN368" s="235"/>
      <c r="BO368" s="235"/>
      <c r="BP368" s="235"/>
      <c r="BQ368" s="235"/>
      <c r="BR368" s="235"/>
      <c r="BS368" s="235"/>
      <c r="BT368" s="235"/>
      <c r="BU368" s="235"/>
      <c r="BV368" s="236"/>
      <c r="BW368" s="236"/>
      <c r="BX368" s="236"/>
      <c r="BY368" s="236"/>
      <c r="BZ368" s="237">
        <f>+SUM(Distributivo_trabajo[[#This Row],[Grupo 3 años A2]:[BTP]])</f>
        <v>0</v>
      </c>
      <c r="CA368" s="232"/>
      <c r="CB368" s="232"/>
      <c r="CC368" s="232"/>
      <c r="CD368" s="232"/>
      <c r="CE368" s="232"/>
      <c r="CF368" s="232"/>
      <c r="CG368" s="234">
        <f>+SUM(Distributivo_trabajo[[#This Row],[8vo A]:[Tercero de BGU A3]])</f>
        <v>0</v>
      </c>
      <c r="CH368" s="232"/>
      <c r="CI368" s="232"/>
      <c r="CJ368" s="232"/>
      <c r="CK36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68" s="234"/>
      <c r="CM368" s="234">
        <f>+SUM(Distributivo_trabajo[[#This Row],[Directivo]:[Total Periodos acompañamiento]])</f>
        <v>2</v>
      </c>
      <c r="CN368" s="238"/>
    </row>
    <row r="369" spans="1:92" x14ac:dyDescent="0.3">
      <c r="A369" s="227">
        <v>43</v>
      </c>
      <c r="B369" s="228" t="str">
        <f ca="1">IF(Distributivo_trabajo[[#This Row],[Nro.]]="","",VLOOKUP(Distributivo_trabajo[[#This Row],[Nro.]],'Nómina de personal'!$A:$C,3,0))</f>
        <v xml:space="preserve">MIGUEL ARMANDO AREQUIPA GUANOLUISA </v>
      </c>
      <c r="C369" s="228" t="str">
        <f ca="1">IF(Distributivo_trabajo[[#This Row],[Nro.]]="","",VLOOKUP(Distributivo_trabajo[[#This Row],[Nro.]],'Nómina de personal'!$A:$K,11,0))</f>
        <v>Nomb. Definitivo</v>
      </c>
      <c r="D369" s="228" t="str">
        <f ca="1">IF(Distributivo_trabajo[[#This Row],[Nro.]]="","",VLOOKUP(Distributivo_trabajo[[#This Row],[Nro.]],'Nómina de personal'!$A:$L,12,0))</f>
        <v>Docente</v>
      </c>
      <c r="E369" s="228" t="str">
        <f ca="1">IF(Distributivo_trabajo[[#This Row],[Nro.]]="","",VLOOKUP(Distributivo_trabajo[[#This Row],[Nro.]],'Nómina de personal'!$A:$G,7,0))</f>
        <v>GANADOR DE QSM 4 DOCENTE EDUCACIÓN FÍSICA</v>
      </c>
      <c r="F369" s="229" t="s">
        <v>387</v>
      </c>
      <c r="G369" s="229" t="s">
        <v>456</v>
      </c>
      <c r="H369" s="229" t="s">
        <v>225</v>
      </c>
      <c r="I369" s="230" t="s">
        <v>156</v>
      </c>
      <c r="J369" s="242"/>
      <c r="K369" s="242"/>
      <c r="L369" s="243"/>
      <c r="M369" s="243"/>
      <c r="N369" s="243"/>
      <c r="O369" s="243"/>
      <c r="P369" s="231"/>
      <c r="Q369" s="231"/>
      <c r="R369" s="231"/>
      <c r="S369" s="231"/>
      <c r="T369" s="231"/>
      <c r="U369" s="231"/>
      <c r="V369" s="231"/>
      <c r="W369" s="231"/>
      <c r="X369" s="231"/>
      <c r="Y369" s="231"/>
      <c r="Z369" s="231"/>
      <c r="AA369" s="231"/>
      <c r="AB369" s="231"/>
      <c r="AC369" s="231"/>
      <c r="AD369" s="231"/>
      <c r="AE369" s="231"/>
      <c r="AF369" s="231"/>
      <c r="AG369" s="231"/>
      <c r="AH369" s="231"/>
      <c r="AI369" s="231"/>
      <c r="AJ369" s="243"/>
      <c r="AK369" s="243"/>
      <c r="AL369" s="243"/>
      <c r="AM369" s="243"/>
      <c r="AN369" s="243"/>
      <c r="AO369" s="243"/>
      <c r="AP369" s="243"/>
      <c r="AQ369" s="243"/>
      <c r="AR369" s="243"/>
      <c r="AS369" s="243"/>
      <c r="AT369" s="244"/>
      <c r="AU369" s="244"/>
      <c r="AV369" s="244"/>
      <c r="AW369" s="244"/>
      <c r="AX369" s="245"/>
      <c r="AY369" s="244"/>
      <c r="AZ369" s="244"/>
      <c r="BA369" s="244"/>
      <c r="BB369" s="244"/>
      <c r="BC369" s="244">
        <v>2</v>
      </c>
      <c r="BD369" s="244"/>
      <c r="BE369" s="244"/>
      <c r="BF369" s="244"/>
      <c r="BG369" s="244"/>
      <c r="BH369" s="244"/>
      <c r="BI369" s="246">
        <f>+SUM(Distributivo_trabajo[[#This Row],[Grupo 3 años A]:[Tercero de BT IEME A]])</f>
        <v>2</v>
      </c>
      <c r="BJ369" s="247"/>
      <c r="BK369" s="247"/>
      <c r="BL369" s="247"/>
      <c r="BM369" s="247"/>
      <c r="BN369" s="247"/>
      <c r="BO369" s="247"/>
      <c r="BP369" s="247"/>
      <c r="BQ369" s="247"/>
      <c r="BR369" s="247"/>
      <c r="BS369" s="247"/>
      <c r="BT369" s="247"/>
      <c r="BU369" s="247"/>
      <c r="BV369" s="248"/>
      <c r="BW369" s="248"/>
      <c r="BX369" s="248"/>
      <c r="BY369" s="248"/>
      <c r="BZ369" s="249">
        <f>+SUM(Distributivo_trabajo[[#This Row],[Grupo 3 años A2]:[BTP]])</f>
        <v>0</v>
      </c>
      <c r="CA369" s="244"/>
      <c r="CB369" s="244"/>
      <c r="CC369" s="244"/>
      <c r="CD369" s="244"/>
      <c r="CE369" s="244"/>
      <c r="CF369" s="244"/>
      <c r="CG369" s="246">
        <f>+SUM(Distributivo_trabajo[[#This Row],[8vo A]:[Tercero de BGU A3]])</f>
        <v>0</v>
      </c>
      <c r="CH369" s="244"/>
      <c r="CI369" s="244"/>
      <c r="CJ369" s="244"/>
      <c r="CK36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69" s="246"/>
      <c r="CM369" s="246">
        <f>+SUM(Distributivo_trabajo[[#This Row],[Directivo]:[Total Periodos acompañamiento]])</f>
        <v>2</v>
      </c>
      <c r="CN369" s="250"/>
    </row>
    <row r="370" spans="1:92" x14ac:dyDescent="0.3">
      <c r="A370" s="227">
        <v>43</v>
      </c>
      <c r="B370" s="228" t="str">
        <f ca="1">IF(Distributivo_trabajo[[#This Row],[Nro.]]="","",VLOOKUP(Distributivo_trabajo[[#This Row],[Nro.]],'Nómina de personal'!$A:$C,3,0))</f>
        <v xml:space="preserve">MIGUEL ARMANDO AREQUIPA GUANOLUISA </v>
      </c>
      <c r="C370" s="228" t="str">
        <f ca="1">IF(Distributivo_trabajo[[#This Row],[Nro.]]="","",VLOOKUP(Distributivo_trabajo[[#This Row],[Nro.]],'Nómina de personal'!$A:$K,11,0))</f>
        <v>Nomb. Definitivo</v>
      </c>
      <c r="D370" s="228" t="str">
        <f ca="1">IF(Distributivo_trabajo[[#This Row],[Nro.]]="","",VLOOKUP(Distributivo_trabajo[[#This Row],[Nro.]],'Nómina de personal'!$A:$L,12,0))</f>
        <v>Docente</v>
      </c>
      <c r="E370" s="228" t="str">
        <f ca="1">IF(Distributivo_trabajo[[#This Row],[Nro.]]="","",VLOOKUP(Distributivo_trabajo[[#This Row],[Nro.]],'Nómina de personal'!$A:$G,7,0))</f>
        <v>GANADOR DE QSM 4 DOCENTE EDUCACIÓN FÍSICA</v>
      </c>
      <c r="F370" s="229" t="s">
        <v>387</v>
      </c>
      <c r="G370" s="229" t="s">
        <v>456</v>
      </c>
      <c r="H370" s="229" t="s">
        <v>225</v>
      </c>
      <c r="I370" s="230" t="s">
        <v>156</v>
      </c>
      <c r="J370" s="242"/>
      <c r="K370" s="242"/>
      <c r="L370" s="243"/>
      <c r="M370" s="243"/>
      <c r="N370" s="243"/>
      <c r="O370" s="243"/>
      <c r="P370" s="231"/>
      <c r="Q370" s="231"/>
      <c r="R370" s="231"/>
      <c r="S370" s="231"/>
      <c r="T370" s="231"/>
      <c r="U370" s="231"/>
      <c r="V370" s="231"/>
      <c r="W370" s="231"/>
      <c r="X370" s="231"/>
      <c r="Y370" s="231"/>
      <c r="Z370" s="231"/>
      <c r="AA370" s="231"/>
      <c r="AB370" s="231"/>
      <c r="AC370" s="231"/>
      <c r="AD370" s="231"/>
      <c r="AE370" s="231"/>
      <c r="AF370" s="231"/>
      <c r="AG370" s="231"/>
      <c r="AH370" s="231"/>
      <c r="AI370" s="231"/>
      <c r="AJ370" s="243"/>
      <c r="AK370" s="243"/>
      <c r="AL370" s="243"/>
      <c r="AM370" s="243"/>
      <c r="AN370" s="243"/>
      <c r="AO370" s="243"/>
      <c r="AP370" s="243"/>
      <c r="AQ370" s="243"/>
      <c r="AR370" s="243"/>
      <c r="AS370" s="243"/>
      <c r="AT370" s="244"/>
      <c r="AU370" s="244"/>
      <c r="AV370" s="244"/>
      <c r="AW370" s="244"/>
      <c r="AX370" s="245"/>
      <c r="AY370" s="244"/>
      <c r="AZ370" s="244"/>
      <c r="BA370" s="244"/>
      <c r="BB370" s="244"/>
      <c r="BC370" s="244"/>
      <c r="BD370" s="244">
        <v>2</v>
      </c>
      <c r="BE370" s="244"/>
      <c r="BF370" s="244"/>
      <c r="BG370" s="244"/>
      <c r="BH370" s="244"/>
      <c r="BI370" s="246">
        <f>+SUM(Distributivo_trabajo[[#This Row],[Grupo 3 años A]:[Tercero de BT IEME A]])</f>
        <v>2</v>
      </c>
      <c r="BJ370" s="247"/>
      <c r="BK370" s="247"/>
      <c r="BL370" s="247"/>
      <c r="BM370" s="247"/>
      <c r="BN370" s="247"/>
      <c r="BO370" s="247"/>
      <c r="BP370" s="247"/>
      <c r="BQ370" s="247"/>
      <c r="BR370" s="247"/>
      <c r="BS370" s="247"/>
      <c r="BT370" s="247"/>
      <c r="BU370" s="247"/>
      <c r="BV370" s="248"/>
      <c r="BW370" s="248"/>
      <c r="BX370" s="248"/>
      <c r="BY370" s="248"/>
      <c r="BZ370" s="249">
        <f>+SUM(Distributivo_trabajo[[#This Row],[Grupo 3 años A2]:[BTP]])</f>
        <v>0</v>
      </c>
      <c r="CA370" s="244"/>
      <c r="CB370" s="244"/>
      <c r="CC370" s="244"/>
      <c r="CD370" s="244"/>
      <c r="CE370" s="244"/>
      <c r="CF370" s="244"/>
      <c r="CG370" s="246">
        <f>+SUM(Distributivo_trabajo[[#This Row],[8vo A]:[Tercero de BGU A3]])</f>
        <v>0</v>
      </c>
      <c r="CH370" s="244"/>
      <c r="CI370" s="244"/>
      <c r="CJ370" s="244"/>
      <c r="CK37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70" s="246"/>
      <c r="CM370" s="246">
        <f>+SUM(Distributivo_trabajo[[#This Row],[Directivo]:[Total Periodos acompañamiento]])</f>
        <v>2</v>
      </c>
      <c r="CN370" s="250"/>
    </row>
    <row r="371" spans="1:92" x14ac:dyDescent="0.3">
      <c r="A371" s="227">
        <v>43</v>
      </c>
      <c r="B371" s="228" t="str">
        <f ca="1">IF(Distributivo_trabajo[[#This Row],[Nro.]]="","",VLOOKUP(Distributivo_trabajo[[#This Row],[Nro.]],'Nómina de personal'!$A:$C,3,0))</f>
        <v xml:space="preserve">MIGUEL ARMANDO AREQUIPA GUANOLUISA </v>
      </c>
      <c r="C371" s="228" t="str">
        <f ca="1">IF(Distributivo_trabajo[[#This Row],[Nro.]]="","",VLOOKUP(Distributivo_trabajo[[#This Row],[Nro.]],'Nómina de personal'!$A:$K,11,0))</f>
        <v>Nomb. Definitivo</v>
      </c>
      <c r="D371" s="228" t="str">
        <f ca="1">IF(Distributivo_trabajo[[#This Row],[Nro.]]="","",VLOOKUP(Distributivo_trabajo[[#This Row],[Nro.]],'Nómina de personal'!$A:$L,12,0))</f>
        <v>Docente</v>
      </c>
      <c r="E371" s="228" t="str">
        <f ca="1">IF(Distributivo_trabajo[[#This Row],[Nro.]]="","",VLOOKUP(Distributivo_trabajo[[#This Row],[Nro.]],'Nómina de personal'!$A:$G,7,0))</f>
        <v>GANADOR DE QSM 4 DOCENTE EDUCACIÓN FÍSICA</v>
      </c>
      <c r="F371" s="229" t="s">
        <v>387</v>
      </c>
      <c r="G371" s="229" t="s">
        <v>456</v>
      </c>
      <c r="H371" s="229" t="s">
        <v>215</v>
      </c>
      <c r="I371" s="230" t="s">
        <v>156</v>
      </c>
      <c r="J371" s="230"/>
      <c r="K371" s="230"/>
      <c r="L371" s="231"/>
      <c r="M371" s="231"/>
      <c r="N371" s="231"/>
      <c r="O371" s="231"/>
      <c r="P371" s="231"/>
      <c r="Q371" s="231"/>
      <c r="R371" s="231"/>
      <c r="S371" s="231"/>
      <c r="T371" s="231"/>
      <c r="U371" s="231"/>
      <c r="V371" s="231"/>
      <c r="W371" s="231"/>
      <c r="X371" s="231"/>
      <c r="Y371" s="231"/>
      <c r="Z371" s="231"/>
      <c r="AA371" s="231"/>
      <c r="AB371" s="231"/>
      <c r="AC371" s="231"/>
      <c r="AD371" s="231"/>
      <c r="AE371" s="231"/>
      <c r="AF371" s="231"/>
      <c r="AG371" s="231"/>
      <c r="AH371" s="231"/>
      <c r="AI371" s="231"/>
      <c r="AJ371" s="231"/>
      <c r="AK371" s="231"/>
      <c r="AL371" s="231"/>
      <c r="AM371" s="231"/>
      <c r="AN371" s="231"/>
      <c r="AO371" s="231"/>
      <c r="AP371" s="231"/>
      <c r="AQ371" s="231"/>
      <c r="AR371" s="231"/>
      <c r="AS371" s="231"/>
      <c r="AT371" s="232"/>
      <c r="AU371" s="232"/>
      <c r="AV371" s="232"/>
      <c r="AW371" s="232"/>
      <c r="AX371" s="233"/>
      <c r="AY371" s="232"/>
      <c r="AZ371" s="232"/>
      <c r="BA371" s="232"/>
      <c r="BB371" s="232"/>
      <c r="BC371" s="232"/>
      <c r="BD371" s="232"/>
      <c r="BE371" s="232"/>
      <c r="BF371" s="232"/>
      <c r="BG371" s="232">
        <v>2</v>
      </c>
      <c r="BH371" s="232"/>
      <c r="BI371" s="234">
        <f>+SUM(Distributivo_trabajo[[#This Row],[Grupo 3 años A]:[Tercero de BT IEME A]])</f>
        <v>2</v>
      </c>
      <c r="BJ371" s="235"/>
      <c r="BK371" s="235"/>
      <c r="BL371" s="235"/>
      <c r="BM371" s="235"/>
      <c r="BN371" s="235"/>
      <c r="BO371" s="235"/>
      <c r="BP371" s="235"/>
      <c r="BQ371" s="235"/>
      <c r="BR371" s="235"/>
      <c r="BS371" s="235"/>
      <c r="BT371" s="235"/>
      <c r="BU371" s="235"/>
      <c r="BV371" s="236"/>
      <c r="BW371" s="236"/>
      <c r="BX371" s="236"/>
      <c r="BY371" s="236"/>
      <c r="BZ371" s="237">
        <f>+SUM(Distributivo_trabajo[[#This Row],[Grupo 3 años A2]:[BTP]])</f>
        <v>0</v>
      </c>
      <c r="CA371" s="232"/>
      <c r="CB371" s="232"/>
      <c r="CC371" s="232"/>
      <c r="CD371" s="232"/>
      <c r="CE371" s="232"/>
      <c r="CF371" s="232"/>
      <c r="CG371" s="234">
        <f>+SUM(Distributivo_trabajo[[#This Row],[8vo A]:[Tercero de BGU A3]])</f>
        <v>0</v>
      </c>
      <c r="CH371" s="232"/>
      <c r="CI371" s="232"/>
      <c r="CJ371" s="232"/>
      <c r="CK37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71" s="234"/>
      <c r="CM371" s="234">
        <f>+SUM(Distributivo_trabajo[[#This Row],[Directivo]:[Total Periodos acompañamiento]])</f>
        <v>2</v>
      </c>
      <c r="CN371" s="238"/>
    </row>
    <row r="372" spans="1:92" x14ac:dyDescent="0.3">
      <c r="A372" s="227">
        <v>43</v>
      </c>
      <c r="B372" s="228" t="str">
        <f ca="1">IF(Distributivo_trabajo[[#This Row],[Nro.]]="","",VLOOKUP(Distributivo_trabajo[[#This Row],[Nro.]],'Nómina de personal'!$A:$C,3,0))</f>
        <v xml:space="preserve">MIGUEL ARMANDO AREQUIPA GUANOLUISA </v>
      </c>
      <c r="C372" s="228" t="str">
        <f ca="1">IF(Distributivo_trabajo[[#This Row],[Nro.]]="","",VLOOKUP(Distributivo_trabajo[[#This Row],[Nro.]],'Nómina de personal'!$A:$K,11,0))</f>
        <v>Nomb. Definitivo</v>
      </c>
      <c r="D372" s="228" t="str">
        <f ca="1">IF(Distributivo_trabajo[[#This Row],[Nro.]]="","",VLOOKUP(Distributivo_trabajo[[#This Row],[Nro.]],'Nómina de personal'!$A:$L,12,0))</f>
        <v>Docente</v>
      </c>
      <c r="E372" s="228" t="str">
        <f ca="1">IF(Distributivo_trabajo[[#This Row],[Nro.]]="","",VLOOKUP(Distributivo_trabajo[[#This Row],[Nro.]],'Nómina de personal'!$A:$G,7,0))</f>
        <v>GANADOR DE QSM 4 DOCENTE EDUCACIÓN FÍSICA</v>
      </c>
      <c r="F372" s="229" t="s">
        <v>387</v>
      </c>
      <c r="G372" s="229" t="s">
        <v>456</v>
      </c>
      <c r="H372" s="229" t="s">
        <v>215</v>
      </c>
      <c r="I372" s="230" t="s">
        <v>156</v>
      </c>
      <c r="J372" s="242"/>
      <c r="K372" s="242"/>
      <c r="L372" s="243"/>
      <c r="M372" s="243"/>
      <c r="N372" s="243"/>
      <c r="O372" s="243"/>
      <c r="P372" s="231"/>
      <c r="Q372" s="231"/>
      <c r="R372" s="231"/>
      <c r="S372" s="231"/>
      <c r="T372" s="231"/>
      <c r="U372" s="231"/>
      <c r="V372" s="231"/>
      <c r="W372" s="231"/>
      <c r="X372" s="231"/>
      <c r="Y372" s="231"/>
      <c r="Z372" s="231"/>
      <c r="AA372" s="231"/>
      <c r="AB372" s="231"/>
      <c r="AC372" s="231"/>
      <c r="AD372" s="231"/>
      <c r="AE372" s="231"/>
      <c r="AF372" s="231"/>
      <c r="AG372" s="231"/>
      <c r="AH372" s="231"/>
      <c r="AI372" s="231"/>
      <c r="AJ372" s="243"/>
      <c r="AK372" s="243"/>
      <c r="AL372" s="243"/>
      <c r="AM372" s="243"/>
      <c r="AN372" s="243"/>
      <c r="AO372" s="243"/>
      <c r="AP372" s="243"/>
      <c r="AQ372" s="243"/>
      <c r="AR372" s="243"/>
      <c r="AS372" s="243"/>
      <c r="AT372" s="244"/>
      <c r="AU372" s="244"/>
      <c r="AV372" s="244"/>
      <c r="AW372" s="244"/>
      <c r="AX372" s="245"/>
      <c r="AY372" s="244"/>
      <c r="AZ372" s="244"/>
      <c r="BA372" s="244"/>
      <c r="BB372" s="244"/>
      <c r="BC372" s="244"/>
      <c r="BD372" s="244"/>
      <c r="BE372" s="244"/>
      <c r="BF372" s="244"/>
      <c r="BG372" s="244"/>
      <c r="BH372" s="244">
        <v>2</v>
      </c>
      <c r="BI372" s="246">
        <f>+SUM(Distributivo_trabajo[[#This Row],[Grupo 3 años A]:[Tercero de BT IEME A]])</f>
        <v>2</v>
      </c>
      <c r="BJ372" s="247"/>
      <c r="BK372" s="247"/>
      <c r="BL372" s="247"/>
      <c r="BM372" s="247"/>
      <c r="BN372" s="247"/>
      <c r="BO372" s="247"/>
      <c r="BP372" s="247"/>
      <c r="BQ372" s="247"/>
      <c r="BR372" s="247"/>
      <c r="BS372" s="247"/>
      <c r="BT372" s="247"/>
      <c r="BU372" s="247"/>
      <c r="BV372" s="248"/>
      <c r="BW372" s="248"/>
      <c r="BX372" s="248"/>
      <c r="BY372" s="248"/>
      <c r="BZ372" s="249">
        <f>+SUM(Distributivo_trabajo[[#This Row],[Grupo 3 años A2]:[BTP]])</f>
        <v>0</v>
      </c>
      <c r="CA372" s="244"/>
      <c r="CB372" s="244"/>
      <c r="CC372" s="244"/>
      <c r="CD372" s="244"/>
      <c r="CE372" s="244"/>
      <c r="CF372" s="244"/>
      <c r="CG372" s="246">
        <f>+SUM(Distributivo_trabajo[[#This Row],[8vo A]:[Tercero de BGU A3]])</f>
        <v>0</v>
      </c>
      <c r="CH372" s="244"/>
      <c r="CI372" s="244"/>
      <c r="CJ372" s="244"/>
      <c r="CK372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72" s="246"/>
      <c r="CM372" s="246">
        <f>+SUM(Distributivo_trabajo[[#This Row],[Directivo]:[Total Periodos acompañamiento]])</f>
        <v>2</v>
      </c>
      <c r="CN372" s="250"/>
    </row>
    <row r="373" spans="1:92" x14ac:dyDescent="0.3">
      <c r="A373" s="227">
        <v>55</v>
      </c>
      <c r="B373" s="228" t="str">
        <f ca="1">IF(Distributivo_trabajo[[#This Row],[Nro.]]="","",VLOOKUP(Distributivo_trabajo[[#This Row],[Nro.]],'Nómina de personal'!$A:$C,3,0))</f>
        <v xml:space="preserve">RICHAR PATRICIO REINOSO VILLAGOMEZ </v>
      </c>
      <c r="C373" s="228" t="str">
        <f ca="1">IF(Distributivo_trabajo[[#This Row],[Nro.]]="","",VLOOKUP(Distributivo_trabajo[[#This Row],[Nro.]],'Nómina de personal'!$A:$K,11,0))</f>
        <v>Nomb. Definitivo</v>
      </c>
      <c r="D373" s="228" t="str">
        <f ca="1">IF(Distributivo_trabajo[[#This Row],[Nro.]]="","",VLOOKUP(Distributivo_trabajo[[#This Row],[Nro.]],'Nómina de personal'!$A:$L,12,0))</f>
        <v>Inspector general</v>
      </c>
      <c r="E373" s="228" t="str">
        <f ca="1">IF(Distributivo_trabajo[[#This Row],[Nro.]]="","",VLOOKUP(Distributivo_trabajo[[#This Row],[Nro.]],'Nómina de personal'!$A:$G,7,0))</f>
        <v>NOMBRAMIENTO DEFINITIVO DESDE 1995 DOCENTE ELECTRÓNICA DE CONSUMO</v>
      </c>
      <c r="F373" s="229" t="s">
        <v>387</v>
      </c>
      <c r="G373" s="229" t="s">
        <v>196</v>
      </c>
      <c r="H373" s="229"/>
      <c r="I373" s="230" t="s">
        <v>156</v>
      </c>
      <c r="J373" s="230"/>
      <c r="K373" s="230"/>
      <c r="L373" s="231"/>
      <c r="M373" s="231"/>
      <c r="N373" s="231"/>
      <c r="O373" s="231"/>
      <c r="P373" s="231"/>
      <c r="Q373" s="231"/>
      <c r="R373" s="231"/>
      <c r="S373" s="231"/>
      <c r="T373" s="231"/>
      <c r="U373" s="231"/>
      <c r="V373" s="231"/>
      <c r="W373" s="231"/>
      <c r="X373" s="231"/>
      <c r="Y373" s="231"/>
      <c r="Z373" s="231"/>
      <c r="AA373" s="231"/>
      <c r="AB373" s="231"/>
      <c r="AC373" s="231"/>
      <c r="AD373" s="231"/>
      <c r="AE373" s="231"/>
      <c r="AF373" s="231"/>
      <c r="AG373" s="231"/>
      <c r="AH373" s="231"/>
      <c r="AI373" s="231"/>
      <c r="AJ373" s="231"/>
      <c r="AK373" s="231"/>
      <c r="AL373" s="231"/>
      <c r="AM373" s="231"/>
      <c r="AN373" s="231"/>
      <c r="AO373" s="231">
        <v>2</v>
      </c>
      <c r="AP373" s="231"/>
      <c r="AQ373" s="231"/>
      <c r="AR373" s="231"/>
      <c r="AS373" s="231"/>
      <c r="AT373" s="232"/>
      <c r="AU373" s="232"/>
      <c r="AV373" s="232"/>
      <c r="AW373" s="232"/>
      <c r="AX373" s="233"/>
      <c r="AY373" s="232"/>
      <c r="AZ373" s="232"/>
      <c r="BA373" s="232"/>
      <c r="BB373" s="232"/>
      <c r="BC373" s="232"/>
      <c r="BD373" s="232"/>
      <c r="BE373" s="232"/>
      <c r="BF373" s="232"/>
      <c r="BG373" s="232"/>
      <c r="BH373" s="232"/>
      <c r="BI373" s="234">
        <f>+SUM(Distributivo_trabajo[[#This Row],[Grupo 3 años A]:[Tercero de BT IEME A]])</f>
        <v>2</v>
      </c>
      <c r="BJ373" s="235"/>
      <c r="BK373" s="235"/>
      <c r="BL373" s="235"/>
      <c r="BM373" s="235"/>
      <c r="BN373" s="235"/>
      <c r="BO373" s="235"/>
      <c r="BP373" s="235"/>
      <c r="BQ373" s="235"/>
      <c r="BR373" s="235"/>
      <c r="BS373" s="235"/>
      <c r="BT373" s="235"/>
      <c r="BU373" s="235"/>
      <c r="BV373" s="236"/>
      <c r="BW373" s="236"/>
      <c r="BX373" s="236"/>
      <c r="BY373" s="236"/>
      <c r="BZ373" s="237">
        <f>+SUM(Distributivo_trabajo[[#This Row],[Grupo 3 años A2]:[BTP]])</f>
        <v>0</v>
      </c>
      <c r="CA373" s="232"/>
      <c r="CB373" s="232"/>
      <c r="CC373" s="232"/>
      <c r="CD373" s="232"/>
      <c r="CE373" s="232"/>
      <c r="CF373" s="232"/>
      <c r="CG373" s="234">
        <f>+SUM(Distributivo_trabajo[[#This Row],[8vo A]:[Tercero de BGU A3]])</f>
        <v>0</v>
      </c>
      <c r="CH373" s="232"/>
      <c r="CI373" s="232"/>
      <c r="CJ373" s="232"/>
      <c r="CK37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73" s="234"/>
      <c r="CM373" s="234">
        <f>+SUM(Distributivo_trabajo[[#This Row],[Directivo]:[Total Periodos acompañamiento]])</f>
        <v>2</v>
      </c>
      <c r="CN373" s="238"/>
    </row>
    <row r="374" spans="1:92" x14ac:dyDescent="0.3">
      <c r="A374" s="227">
        <v>55</v>
      </c>
      <c r="B374" s="228" t="str">
        <f ca="1">IF(Distributivo_trabajo[[#This Row],[Nro.]]="","",VLOOKUP(Distributivo_trabajo[[#This Row],[Nro.]],'Nómina de personal'!$A:$C,3,0))</f>
        <v xml:space="preserve">RICHAR PATRICIO REINOSO VILLAGOMEZ </v>
      </c>
      <c r="C374" s="228" t="str">
        <f ca="1">IF(Distributivo_trabajo[[#This Row],[Nro.]]="","",VLOOKUP(Distributivo_trabajo[[#This Row],[Nro.]],'Nómina de personal'!$A:$K,11,0))</f>
        <v>Nomb. Definitivo</v>
      </c>
      <c r="D374" s="228" t="str">
        <f ca="1">IF(Distributivo_trabajo[[#This Row],[Nro.]]="","",VLOOKUP(Distributivo_trabajo[[#This Row],[Nro.]],'Nómina de personal'!$A:$L,12,0))</f>
        <v>Inspector general</v>
      </c>
      <c r="E374" s="228" t="str">
        <f ca="1">IF(Distributivo_trabajo[[#This Row],[Nro.]]="","",VLOOKUP(Distributivo_trabajo[[#This Row],[Nro.]],'Nómina de personal'!$A:$G,7,0))</f>
        <v>NOMBRAMIENTO DEFINITIVO DESDE 1995 DOCENTE ELECTRÓNICA DE CONSUMO</v>
      </c>
      <c r="F374" s="229" t="s">
        <v>387</v>
      </c>
      <c r="G374" s="229" t="s">
        <v>196</v>
      </c>
      <c r="H374" s="229"/>
      <c r="I374" s="230" t="s">
        <v>156</v>
      </c>
      <c r="J374" s="242"/>
      <c r="K374" s="242"/>
      <c r="L374" s="243"/>
      <c r="M374" s="243"/>
      <c r="N374" s="243"/>
      <c r="O374" s="243"/>
      <c r="P374" s="231"/>
      <c r="Q374" s="231"/>
      <c r="R374" s="231"/>
      <c r="S374" s="231"/>
      <c r="T374" s="231"/>
      <c r="U374" s="231"/>
      <c r="V374" s="231"/>
      <c r="W374" s="231"/>
      <c r="X374" s="231"/>
      <c r="Y374" s="231"/>
      <c r="Z374" s="231"/>
      <c r="AA374" s="231"/>
      <c r="AB374" s="231"/>
      <c r="AC374" s="231"/>
      <c r="AD374" s="231"/>
      <c r="AE374" s="231"/>
      <c r="AF374" s="231"/>
      <c r="AG374" s="231"/>
      <c r="AH374" s="231"/>
      <c r="AI374" s="231"/>
      <c r="AJ374" s="243"/>
      <c r="AK374" s="243"/>
      <c r="AL374" s="243"/>
      <c r="AM374" s="243"/>
      <c r="AN374" s="243"/>
      <c r="AO374" s="243"/>
      <c r="AP374" s="243">
        <v>2</v>
      </c>
      <c r="AQ374" s="243"/>
      <c r="AR374" s="243"/>
      <c r="AS374" s="243"/>
      <c r="AT374" s="244"/>
      <c r="AU374" s="244"/>
      <c r="AV374" s="244"/>
      <c r="AW374" s="244"/>
      <c r="AX374" s="245"/>
      <c r="AY374" s="244"/>
      <c r="AZ374" s="244"/>
      <c r="BA374" s="244"/>
      <c r="BB374" s="244"/>
      <c r="BC374" s="244"/>
      <c r="BD374" s="244"/>
      <c r="BE374" s="244"/>
      <c r="BF374" s="244"/>
      <c r="BG374" s="244"/>
      <c r="BH374" s="244"/>
      <c r="BI374" s="246">
        <f>+SUM(Distributivo_trabajo[[#This Row],[Grupo 3 años A]:[Tercero de BT IEME A]])</f>
        <v>2</v>
      </c>
      <c r="BJ374" s="247"/>
      <c r="BK374" s="247"/>
      <c r="BL374" s="247"/>
      <c r="BM374" s="247"/>
      <c r="BN374" s="247"/>
      <c r="BO374" s="247"/>
      <c r="BP374" s="247"/>
      <c r="BQ374" s="247"/>
      <c r="BR374" s="247"/>
      <c r="BS374" s="247"/>
      <c r="BT374" s="247"/>
      <c r="BU374" s="247"/>
      <c r="BV374" s="248"/>
      <c r="BW374" s="248"/>
      <c r="BX374" s="248"/>
      <c r="BY374" s="248"/>
      <c r="BZ374" s="249">
        <f>+SUM(Distributivo_trabajo[[#This Row],[Grupo 3 años A2]:[BTP]])</f>
        <v>0</v>
      </c>
      <c r="CA374" s="244"/>
      <c r="CB374" s="244"/>
      <c r="CC374" s="244"/>
      <c r="CD374" s="244"/>
      <c r="CE374" s="244"/>
      <c r="CF374" s="244"/>
      <c r="CG374" s="246">
        <f>+SUM(Distributivo_trabajo[[#This Row],[8vo A]:[Tercero de BGU A3]])</f>
        <v>0</v>
      </c>
      <c r="CH374" s="244"/>
      <c r="CI374" s="244"/>
      <c r="CJ374" s="244"/>
      <c r="CK37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74" s="246"/>
      <c r="CM374" s="246">
        <f>+SUM(Distributivo_trabajo[[#This Row],[Directivo]:[Total Periodos acompañamiento]])</f>
        <v>2</v>
      </c>
      <c r="CN374" s="250"/>
    </row>
    <row r="375" spans="1:92" x14ac:dyDescent="0.3">
      <c r="A375" s="227">
        <v>55</v>
      </c>
      <c r="B375" s="228" t="str">
        <f ca="1">IF(Distributivo_trabajo[[#This Row],[Nro.]]="","",VLOOKUP(Distributivo_trabajo[[#This Row],[Nro.]],'Nómina de personal'!$A:$C,3,0))</f>
        <v xml:space="preserve">RICHAR PATRICIO REINOSO VILLAGOMEZ </v>
      </c>
      <c r="C375" s="228" t="str">
        <f ca="1">IF(Distributivo_trabajo[[#This Row],[Nro.]]="","",VLOOKUP(Distributivo_trabajo[[#This Row],[Nro.]],'Nómina de personal'!$A:$K,11,0))</f>
        <v>Nomb. Definitivo</v>
      </c>
      <c r="D375" s="228" t="str">
        <f ca="1">IF(Distributivo_trabajo[[#This Row],[Nro.]]="","",VLOOKUP(Distributivo_trabajo[[#This Row],[Nro.]],'Nómina de personal'!$A:$L,12,0))</f>
        <v>Inspector general</v>
      </c>
      <c r="E375" s="228" t="str">
        <f ca="1">IF(Distributivo_trabajo[[#This Row],[Nro.]]="","",VLOOKUP(Distributivo_trabajo[[#This Row],[Nro.]],'Nómina de personal'!$A:$G,7,0))</f>
        <v>NOMBRAMIENTO DEFINITIVO DESDE 1995 DOCENTE ELECTRÓNICA DE CONSUMO</v>
      </c>
      <c r="F375" s="229" t="s">
        <v>261</v>
      </c>
      <c r="G375" s="229" t="s">
        <v>96</v>
      </c>
      <c r="H375" s="229"/>
      <c r="I375" s="230" t="s">
        <v>367</v>
      </c>
      <c r="J375" s="230"/>
      <c r="K375" s="230"/>
      <c r="L375" s="231"/>
      <c r="M375" s="231"/>
      <c r="N375" s="231"/>
      <c r="O375" s="231"/>
      <c r="P375" s="231"/>
      <c r="Q375" s="231"/>
      <c r="R375" s="231"/>
      <c r="S375" s="231"/>
      <c r="T375" s="231"/>
      <c r="U375" s="231"/>
      <c r="V375" s="231"/>
      <c r="W375" s="231"/>
      <c r="X375" s="231"/>
      <c r="Y375" s="231"/>
      <c r="Z375" s="231"/>
      <c r="AA375" s="231"/>
      <c r="AB375" s="231"/>
      <c r="AC375" s="231"/>
      <c r="AD375" s="231"/>
      <c r="AE375" s="231"/>
      <c r="AF375" s="231"/>
      <c r="AG375" s="231"/>
      <c r="AH375" s="231"/>
      <c r="AI375" s="231"/>
      <c r="AJ375" s="231"/>
      <c r="AK375" s="231"/>
      <c r="AL375" s="231"/>
      <c r="AM375" s="231"/>
      <c r="AN375" s="231"/>
      <c r="AO375" s="231"/>
      <c r="AP375" s="231"/>
      <c r="AQ375" s="231"/>
      <c r="AR375" s="231"/>
      <c r="AS375" s="231"/>
      <c r="AT375" s="232"/>
      <c r="AU375" s="232"/>
      <c r="AV375" s="232"/>
      <c r="AW375" s="232"/>
      <c r="AX375" s="233"/>
      <c r="AY375" s="232"/>
      <c r="AZ375" s="232"/>
      <c r="BA375" s="232"/>
      <c r="BB375" s="232"/>
      <c r="BC375" s="232"/>
      <c r="BD375" s="232"/>
      <c r="BE375" s="232"/>
      <c r="BF375" s="232"/>
      <c r="BG375" s="232"/>
      <c r="BH375" s="232"/>
      <c r="BI375" s="234">
        <f>+SUM(Distributivo_trabajo[[#This Row],[Grupo 3 años A]:[Tercero de BT IEME A]])</f>
        <v>0</v>
      </c>
      <c r="BJ375" s="235"/>
      <c r="BK375" s="235"/>
      <c r="BL375" s="235"/>
      <c r="BM375" s="235"/>
      <c r="BN375" s="235"/>
      <c r="BO375" s="235"/>
      <c r="BP375" s="235"/>
      <c r="BQ375" s="235"/>
      <c r="BR375" s="235"/>
      <c r="BS375" s="235"/>
      <c r="BT375" s="235"/>
      <c r="BU375" s="235"/>
      <c r="BV375" s="236"/>
      <c r="BW375" s="236"/>
      <c r="BX375" s="236"/>
      <c r="BY375" s="236"/>
      <c r="BZ375" s="237">
        <f>+SUM(Distributivo_trabajo[[#This Row],[Grupo 3 años A2]:[BTP]])</f>
        <v>0</v>
      </c>
      <c r="CA375" s="232"/>
      <c r="CB375" s="232"/>
      <c r="CC375" s="232"/>
      <c r="CD375" s="232"/>
      <c r="CE375" s="232"/>
      <c r="CF375" s="232"/>
      <c r="CG375" s="234">
        <f>+SUM(Distributivo_trabajo[[#This Row],[8vo A]:[Tercero de BGU A3]])</f>
        <v>0</v>
      </c>
      <c r="CH375" s="232">
        <v>36</v>
      </c>
      <c r="CI375" s="232"/>
      <c r="CJ375" s="232"/>
      <c r="CK375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0</v>
      </c>
      <c r="CL375" s="234"/>
      <c r="CM375" s="234">
        <f>+SUM(Distributivo_trabajo[[#This Row],[Directivo]:[Total Periodos acompañamiento]])</f>
        <v>36</v>
      </c>
      <c r="CN375" s="238"/>
    </row>
    <row r="376" spans="1:92" x14ac:dyDescent="0.3">
      <c r="A376" s="227">
        <v>10</v>
      </c>
      <c r="B376" s="228" t="str">
        <f ca="1">IF(Distributivo_trabajo[[#This Row],[Nro.]]="","",VLOOKUP(Distributivo_trabajo[[#This Row],[Nro.]],'Nómina de personal'!$A:$C,3,0))</f>
        <v xml:space="preserve">DARWIN LEONARDO LÓPEZ ZAMBRANO </v>
      </c>
      <c r="C376" s="228" t="str">
        <f ca="1">IF(Distributivo_trabajo[[#This Row],[Nro.]]="","",VLOOKUP(Distributivo_trabajo[[#This Row],[Nro.]],'Nómina de personal'!$A:$K,11,0))</f>
        <v>Nomb. Definitivo</v>
      </c>
      <c r="D376" s="228" t="str">
        <f ca="1">IF(Distributivo_trabajo[[#This Row],[Nro.]]="","",VLOOKUP(Distributivo_trabajo[[#This Row],[Nro.]],'Nómina de personal'!$A:$L,12,0))</f>
        <v>Docente</v>
      </c>
      <c r="E376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76" s="229" t="s">
        <v>713</v>
      </c>
      <c r="G376" s="229" t="s">
        <v>456</v>
      </c>
      <c r="H376" s="229" t="s">
        <v>215</v>
      </c>
      <c r="I376" s="230" t="s">
        <v>646</v>
      </c>
      <c r="J376" s="230"/>
      <c r="K376" s="230"/>
      <c r="L376" s="231"/>
      <c r="M376" s="231"/>
      <c r="N376" s="231"/>
      <c r="O376" s="231"/>
      <c r="P376" s="231"/>
      <c r="Q376" s="231"/>
      <c r="R376" s="231"/>
      <c r="S376" s="231"/>
      <c r="T376" s="231"/>
      <c r="U376" s="231"/>
      <c r="V376" s="231"/>
      <c r="W376" s="231"/>
      <c r="X376" s="231"/>
      <c r="Y376" s="231"/>
      <c r="Z376" s="231"/>
      <c r="AA376" s="231"/>
      <c r="AB376" s="231"/>
      <c r="AC376" s="231"/>
      <c r="AD376" s="231"/>
      <c r="AE376" s="231"/>
      <c r="AF376" s="231"/>
      <c r="AG376" s="231"/>
      <c r="AH376" s="231"/>
      <c r="AI376" s="231"/>
      <c r="AJ376" s="231"/>
      <c r="AK376" s="231"/>
      <c r="AL376" s="231"/>
      <c r="AM376" s="231"/>
      <c r="AN376" s="231"/>
      <c r="AO376" s="231"/>
      <c r="AP376" s="231"/>
      <c r="AQ376" s="231"/>
      <c r="AR376" s="231"/>
      <c r="AS376" s="231"/>
      <c r="AT376" s="232"/>
      <c r="AU376" s="232"/>
      <c r="AV376" s="232"/>
      <c r="AW376" s="232"/>
      <c r="AX376" s="233"/>
      <c r="AY376" s="232"/>
      <c r="AZ376" s="232"/>
      <c r="BA376" s="232"/>
      <c r="BB376" s="232"/>
      <c r="BC376" s="232"/>
      <c r="BD376" s="232"/>
      <c r="BE376" s="269">
        <v>6</v>
      </c>
      <c r="BF376" s="232"/>
      <c r="BG376" s="232"/>
      <c r="BH376" s="232"/>
      <c r="BI376" s="234">
        <f>+SUM(Distributivo_trabajo[[#This Row],[Grupo 3 años A]:[Tercero de BT IEME A]])</f>
        <v>6</v>
      </c>
      <c r="BJ376" s="235"/>
      <c r="BK376" s="235"/>
      <c r="BL376" s="235"/>
      <c r="BM376" s="235"/>
      <c r="BN376" s="235"/>
      <c r="BO376" s="235"/>
      <c r="BP376" s="235"/>
      <c r="BQ376" s="235"/>
      <c r="BR376" s="235"/>
      <c r="BS376" s="235"/>
      <c r="BT376" s="235"/>
      <c r="BU376" s="235"/>
      <c r="BV376" s="236"/>
      <c r="BW376" s="236"/>
      <c r="BX376" s="236"/>
      <c r="BY376" s="236"/>
      <c r="BZ376" s="237">
        <f>+SUM(Distributivo_trabajo[[#This Row],[Grupo 3 años A2]:[BTP]])</f>
        <v>0</v>
      </c>
      <c r="CA376" s="232"/>
      <c r="CB376" s="232"/>
      <c r="CC376" s="232"/>
      <c r="CD376" s="232"/>
      <c r="CE376" s="232"/>
      <c r="CF376" s="232"/>
      <c r="CG376" s="234">
        <f>+SUM(Distributivo_trabajo[[#This Row],[8vo A]:[Tercero de BGU A3]])</f>
        <v>0</v>
      </c>
      <c r="CH376" s="232"/>
      <c r="CI376" s="232"/>
      <c r="CJ376" s="232"/>
      <c r="CK37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376" s="234">
        <v>5</v>
      </c>
      <c r="CM376" s="234">
        <f>+SUM(Distributivo_trabajo[[#This Row],[Directivo]:[Total Periodos acompañamiento]])</f>
        <v>11</v>
      </c>
      <c r="CN376" s="238"/>
    </row>
    <row r="377" spans="1:92" x14ac:dyDescent="0.3">
      <c r="A377" s="227">
        <v>10</v>
      </c>
      <c r="B377" s="228" t="str">
        <f ca="1">IF(Distributivo_trabajo[[#This Row],[Nro.]]="","",VLOOKUP(Distributivo_trabajo[[#This Row],[Nro.]],'Nómina de personal'!$A:$C,3,0))</f>
        <v xml:space="preserve">DARWIN LEONARDO LÓPEZ ZAMBRANO </v>
      </c>
      <c r="C377" s="228" t="str">
        <f ca="1">IF(Distributivo_trabajo[[#This Row],[Nro.]]="","",VLOOKUP(Distributivo_trabajo[[#This Row],[Nro.]],'Nómina de personal'!$A:$K,11,0))</f>
        <v>Nomb. Definitivo</v>
      </c>
      <c r="D377" s="228" t="str">
        <f ca="1">IF(Distributivo_trabajo[[#This Row],[Nro.]]="","",VLOOKUP(Distributivo_trabajo[[#This Row],[Nro.]],'Nómina de personal'!$A:$L,12,0))</f>
        <v>Docente</v>
      </c>
      <c r="E377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77" s="229" t="s">
        <v>713</v>
      </c>
      <c r="G377" s="229" t="s">
        <v>456</v>
      </c>
      <c r="H377" s="229" t="s">
        <v>215</v>
      </c>
      <c r="I377" s="230" t="s">
        <v>646</v>
      </c>
      <c r="J377" s="242"/>
      <c r="K377" s="242"/>
      <c r="L377" s="243"/>
      <c r="M377" s="243"/>
      <c r="N377" s="243"/>
      <c r="O377" s="243"/>
      <c r="P377" s="231"/>
      <c r="Q377" s="231"/>
      <c r="R377" s="231"/>
      <c r="S377" s="231"/>
      <c r="T377" s="231"/>
      <c r="U377" s="231"/>
      <c r="V377" s="231"/>
      <c r="W377" s="231"/>
      <c r="X377" s="231"/>
      <c r="Y377" s="231"/>
      <c r="Z377" s="231"/>
      <c r="AA377" s="231"/>
      <c r="AB377" s="231"/>
      <c r="AC377" s="231"/>
      <c r="AD377" s="231"/>
      <c r="AE377" s="231"/>
      <c r="AF377" s="231"/>
      <c r="AG377" s="231"/>
      <c r="AH377" s="231"/>
      <c r="AI377" s="231"/>
      <c r="AJ377" s="243"/>
      <c r="AK377" s="243"/>
      <c r="AL377" s="243"/>
      <c r="AM377" s="243"/>
      <c r="AN377" s="243"/>
      <c r="AO377" s="243"/>
      <c r="AP377" s="243"/>
      <c r="AQ377" s="243"/>
      <c r="AR377" s="243"/>
      <c r="AS377" s="243"/>
      <c r="AT377" s="244"/>
      <c r="AU377" s="244"/>
      <c r="AV377" s="244"/>
      <c r="AW377" s="244"/>
      <c r="AX377" s="245"/>
      <c r="AY377" s="244"/>
      <c r="AZ377" s="244"/>
      <c r="BA377" s="244"/>
      <c r="BB377" s="244"/>
      <c r="BC377" s="244"/>
      <c r="BD377" s="244"/>
      <c r="BE377" s="244"/>
      <c r="BF377" s="244"/>
      <c r="BG377" s="270">
        <v>4</v>
      </c>
      <c r="BH377" s="244"/>
      <c r="BI377" s="246">
        <f>+SUM(Distributivo_trabajo[[#This Row],[Grupo 3 años A]:[Tercero de BT IEME A]])</f>
        <v>4</v>
      </c>
      <c r="BJ377" s="247"/>
      <c r="BK377" s="247"/>
      <c r="BL377" s="247"/>
      <c r="BM377" s="247"/>
      <c r="BN377" s="247"/>
      <c r="BO377" s="247"/>
      <c r="BP377" s="247"/>
      <c r="BQ377" s="247"/>
      <c r="BR377" s="247"/>
      <c r="BS377" s="247"/>
      <c r="BT377" s="247"/>
      <c r="BU377" s="247"/>
      <c r="BV377" s="248"/>
      <c r="BW377" s="248"/>
      <c r="BX377" s="248"/>
      <c r="BY377" s="248"/>
      <c r="BZ377" s="249">
        <f>+SUM(Distributivo_trabajo[[#This Row],[Grupo 3 años A2]:[BTP]])</f>
        <v>0</v>
      </c>
      <c r="CA377" s="244"/>
      <c r="CB377" s="244"/>
      <c r="CC377" s="244"/>
      <c r="CD377" s="244"/>
      <c r="CE377" s="244"/>
      <c r="CF377" s="244"/>
      <c r="CG377" s="246">
        <f>+SUM(Distributivo_trabajo[[#This Row],[8vo A]:[Tercero de BGU A3]])</f>
        <v>0</v>
      </c>
      <c r="CH377" s="244"/>
      <c r="CI377" s="244"/>
      <c r="CJ377" s="244"/>
      <c r="CK37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377" s="246"/>
      <c r="CM377" s="246">
        <f>+SUM(Distributivo_trabajo[[#This Row],[Directivo]:[Total Periodos acompañamiento]])</f>
        <v>4</v>
      </c>
      <c r="CN377" s="238" t="s">
        <v>1376</v>
      </c>
    </row>
    <row r="378" spans="1:92" x14ac:dyDescent="0.3">
      <c r="A378" s="227">
        <v>10</v>
      </c>
      <c r="B378" s="228" t="str">
        <f ca="1">IF(Distributivo_trabajo[[#This Row],[Nro.]]="","",VLOOKUP(Distributivo_trabajo[[#This Row],[Nro.]],'Nómina de personal'!$A:$C,3,0))</f>
        <v xml:space="preserve">DARWIN LEONARDO LÓPEZ ZAMBRANO </v>
      </c>
      <c r="C378" s="228" t="str">
        <f ca="1">IF(Distributivo_trabajo[[#This Row],[Nro.]]="","",VLOOKUP(Distributivo_trabajo[[#This Row],[Nro.]],'Nómina de personal'!$A:$K,11,0))</f>
        <v>Nomb. Definitivo</v>
      </c>
      <c r="D378" s="228" t="str">
        <f ca="1">IF(Distributivo_trabajo[[#This Row],[Nro.]]="","",VLOOKUP(Distributivo_trabajo[[#This Row],[Nro.]],'Nómina de personal'!$A:$L,12,0))</f>
        <v>Docente</v>
      </c>
      <c r="E378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78" s="229" t="s">
        <v>713</v>
      </c>
      <c r="G378" s="229" t="s">
        <v>456</v>
      </c>
      <c r="H378" s="229" t="s">
        <v>215</v>
      </c>
      <c r="I378" s="230" t="s">
        <v>671</v>
      </c>
      <c r="J378" s="230"/>
      <c r="K378" s="230"/>
      <c r="L378" s="231"/>
      <c r="M378" s="231"/>
      <c r="N378" s="231"/>
      <c r="O378" s="231"/>
      <c r="P378" s="231"/>
      <c r="Q378" s="231"/>
      <c r="R378" s="231"/>
      <c r="S378" s="231"/>
      <c r="T378" s="231"/>
      <c r="U378" s="231"/>
      <c r="V378" s="231"/>
      <c r="W378" s="231"/>
      <c r="X378" s="231"/>
      <c r="Y378" s="231"/>
      <c r="Z378" s="231"/>
      <c r="AA378" s="231"/>
      <c r="AB378" s="231"/>
      <c r="AC378" s="231"/>
      <c r="AD378" s="231"/>
      <c r="AE378" s="231"/>
      <c r="AF378" s="231"/>
      <c r="AG378" s="231"/>
      <c r="AH378" s="231"/>
      <c r="AI378" s="231"/>
      <c r="AJ378" s="231"/>
      <c r="AK378" s="231"/>
      <c r="AL378" s="231"/>
      <c r="AM378" s="231"/>
      <c r="AN378" s="231"/>
      <c r="AO378" s="231"/>
      <c r="AP378" s="231"/>
      <c r="AQ378" s="231"/>
      <c r="AR378" s="231"/>
      <c r="AS378" s="231"/>
      <c r="AT378" s="232"/>
      <c r="AU378" s="232"/>
      <c r="AV378" s="232"/>
      <c r="AW378" s="232"/>
      <c r="AX378" s="233"/>
      <c r="AY378" s="232"/>
      <c r="AZ378" s="232"/>
      <c r="BA378" s="232"/>
      <c r="BB378" s="232"/>
      <c r="BC378" s="232"/>
      <c r="BD378" s="232"/>
      <c r="BE378" s="232"/>
      <c r="BF378" s="232"/>
      <c r="BG378" s="269">
        <v>4</v>
      </c>
      <c r="BH378" s="232"/>
      <c r="BI378" s="234">
        <f>+SUM(Distributivo_trabajo[[#This Row],[Grupo 3 años A]:[Tercero de BT IEME A]])</f>
        <v>4</v>
      </c>
      <c r="BJ378" s="235"/>
      <c r="BK378" s="235"/>
      <c r="BL378" s="235"/>
      <c r="BM378" s="235"/>
      <c r="BN378" s="235"/>
      <c r="BO378" s="235"/>
      <c r="BP378" s="235"/>
      <c r="BQ378" s="235"/>
      <c r="BR378" s="235"/>
      <c r="BS378" s="235"/>
      <c r="BT378" s="235"/>
      <c r="BU378" s="235"/>
      <c r="BV378" s="236"/>
      <c r="BW378" s="236"/>
      <c r="BX378" s="236"/>
      <c r="BY378" s="236"/>
      <c r="BZ378" s="237">
        <f>+SUM(Distributivo_trabajo[[#This Row],[Grupo 3 años A2]:[BTP]])</f>
        <v>0</v>
      </c>
      <c r="CA378" s="232"/>
      <c r="CB378" s="232"/>
      <c r="CC378" s="232"/>
      <c r="CD378" s="232"/>
      <c r="CE378" s="232"/>
      <c r="CF378" s="232"/>
      <c r="CG378" s="234">
        <f>+SUM(Distributivo_trabajo[[#This Row],[8vo A]:[Tercero de BGU A3]])</f>
        <v>0</v>
      </c>
      <c r="CH378" s="232"/>
      <c r="CI378" s="232"/>
      <c r="CJ378" s="232"/>
      <c r="CK37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378" s="234"/>
      <c r="CM378" s="234">
        <f>+SUM(Distributivo_trabajo[[#This Row],[Directivo]:[Total Periodos acompañamiento]])</f>
        <v>4</v>
      </c>
      <c r="CN378" s="238" t="s">
        <v>1377</v>
      </c>
    </row>
    <row r="379" spans="1:92" x14ac:dyDescent="0.3">
      <c r="A379" s="227">
        <v>10</v>
      </c>
      <c r="B379" s="228" t="str">
        <f ca="1">IF(Distributivo_trabajo[[#This Row],[Nro.]]="","",VLOOKUP(Distributivo_trabajo[[#This Row],[Nro.]],'Nómina de personal'!$A:$C,3,0))</f>
        <v xml:space="preserve">DARWIN LEONARDO LÓPEZ ZAMBRANO </v>
      </c>
      <c r="C379" s="228" t="str">
        <f ca="1">IF(Distributivo_trabajo[[#This Row],[Nro.]]="","",VLOOKUP(Distributivo_trabajo[[#This Row],[Nro.]],'Nómina de personal'!$A:$K,11,0))</f>
        <v>Nomb. Definitivo</v>
      </c>
      <c r="D379" s="228" t="str">
        <f ca="1">IF(Distributivo_trabajo[[#This Row],[Nro.]]="","",VLOOKUP(Distributivo_trabajo[[#This Row],[Nro.]],'Nómina de personal'!$A:$L,12,0))</f>
        <v>Docente</v>
      </c>
      <c r="E379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79" s="229" t="s">
        <v>713</v>
      </c>
      <c r="G379" s="229" t="s">
        <v>456</v>
      </c>
      <c r="H379" s="229" t="s">
        <v>215</v>
      </c>
      <c r="I379" s="230" t="s">
        <v>509</v>
      </c>
      <c r="J379" s="230"/>
      <c r="K379" s="230"/>
      <c r="L379" s="231"/>
      <c r="M379" s="231"/>
      <c r="N379" s="231"/>
      <c r="O379" s="231"/>
      <c r="P379" s="231"/>
      <c r="Q379" s="231"/>
      <c r="R379" s="231"/>
      <c r="S379" s="231"/>
      <c r="T379" s="231"/>
      <c r="U379" s="231"/>
      <c r="V379" s="231"/>
      <c r="W379" s="231"/>
      <c r="X379" s="231"/>
      <c r="Y379" s="231"/>
      <c r="Z379" s="231"/>
      <c r="AA379" s="231"/>
      <c r="AB379" s="231"/>
      <c r="AC379" s="231"/>
      <c r="AD379" s="231"/>
      <c r="AE379" s="231"/>
      <c r="AF379" s="231"/>
      <c r="AG379" s="231"/>
      <c r="AH379" s="231"/>
      <c r="AI379" s="231"/>
      <c r="AJ379" s="231"/>
      <c r="AK379" s="231"/>
      <c r="AL379" s="231"/>
      <c r="AM379" s="231"/>
      <c r="AN379" s="231"/>
      <c r="AO379" s="231"/>
      <c r="AP379" s="231"/>
      <c r="AQ379" s="231"/>
      <c r="AR379" s="231"/>
      <c r="AS379" s="231"/>
      <c r="AT379" s="232"/>
      <c r="AU379" s="232"/>
      <c r="AV379" s="232"/>
      <c r="AW379" s="232"/>
      <c r="AX379" s="233"/>
      <c r="AY379" s="232"/>
      <c r="AZ379" s="232"/>
      <c r="BA379" s="232"/>
      <c r="BB379" s="232"/>
      <c r="BC379" s="232"/>
      <c r="BD379" s="232"/>
      <c r="BE379" s="232"/>
      <c r="BF379" s="232"/>
      <c r="BG379" s="232"/>
      <c r="BH379" s="269">
        <v>5</v>
      </c>
      <c r="BI379" s="234">
        <f>+SUM(Distributivo_trabajo[[#This Row],[Grupo 3 años A]:[Tercero de BT IEME A]])</f>
        <v>5</v>
      </c>
      <c r="BJ379" s="235"/>
      <c r="BK379" s="235"/>
      <c r="BL379" s="235"/>
      <c r="BM379" s="235"/>
      <c r="BN379" s="235"/>
      <c r="BO379" s="235"/>
      <c r="BP379" s="235"/>
      <c r="BQ379" s="235"/>
      <c r="BR379" s="235"/>
      <c r="BS379" s="235"/>
      <c r="BT379" s="235"/>
      <c r="BU379" s="235"/>
      <c r="BV379" s="236"/>
      <c r="BW379" s="236"/>
      <c r="BX379" s="236"/>
      <c r="BY379" s="236"/>
      <c r="BZ379" s="237">
        <f>+SUM(Distributivo_trabajo[[#This Row],[Grupo 3 años A2]:[BTP]])</f>
        <v>0</v>
      </c>
      <c r="CA379" s="232"/>
      <c r="CB379" s="232"/>
      <c r="CC379" s="232"/>
      <c r="CD379" s="232"/>
      <c r="CE379" s="232"/>
      <c r="CF379" s="232"/>
      <c r="CG379" s="234">
        <f>+SUM(Distributivo_trabajo[[#This Row],[8vo A]:[Tercero de BGU A3]])</f>
        <v>0</v>
      </c>
      <c r="CH379" s="232"/>
      <c r="CI379" s="232"/>
      <c r="CJ379" s="232"/>
      <c r="CK37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379" s="234"/>
      <c r="CM379" s="234">
        <f>+SUM(Distributivo_trabajo[[#This Row],[Directivo]:[Total Periodos acompañamiento]])</f>
        <v>5</v>
      </c>
      <c r="CN379" s="238" t="s">
        <v>1376</v>
      </c>
    </row>
    <row r="380" spans="1:92" x14ac:dyDescent="0.3">
      <c r="A380" s="227">
        <v>10</v>
      </c>
      <c r="B380" s="228" t="str">
        <f ca="1">IF(Distributivo_trabajo[[#This Row],[Nro.]]="","",VLOOKUP(Distributivo_trabajo[[#This Row],[Nro.]],'Nómina de personal'!$A:$C,3,0))</f>
        <v xml:space="preserve">DARWIN LEONARDO LÓPEZ ZAMBRANO </v>
      </c>
      <c r="C380" s="228" t="str">
        <f ca="1">IF(Distributivo_trabajo[[#This Row],[Nro.]]="","",VLOOKUP(Distributivo_trabajo[[#This Row],[Nro.]],'Nómina de personal'!$A:$K,11,0))</f>
        <v>Nomb. Definitivo</v>
      </c>
      <c r="D380" s="228" t="str">
        <f ca="1">IF(Distributivo_trabajo[[#This Row],[Nro.]]="","",VLOOKUP(Distributivo_trabajo[[#This Row],[Nro.]],'Nómina de personal'!$A:$L,12,0))</f>
        <v>Docente</v>
      </c>
      <c r="E380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80" s="229" t="s">
        <v>713</v>
      </c>
      <c r="G380" s="229" t="s">
        <v>456</v>
      </c>
      <c r="H380" s="229" t="s">
        <v>215</v>
      </c>
      <c r="I380" s="230" t="s">
        <v>545</v>
      </c>
      <c r="J380" s="230"/>
      <c r="K380" s="230"/>
      <c r="L380" s="231"/>
      <c r="M380" s="231"/>
      <c r="N380" s="231"/>
      <c r="O380" s="231"/>
      <c r="P380" s="231"/>
      <c r="Q380" s="231"/>
      <c r="R380" s="231"/>
      <c r="S380" s="231"/>
      <c r="T380" s="231"/>
      <c r="U380" s="231"/>
      <c r="V380" s="231"/>
      <c r="W380" s="231"/>
      <c r="X380" s="231"/>
      <c r="Y380" s="231"/>
      <c r="Z380" s="231"/>
      <c r="AA380" s="231"/>
      <c r="AB380" s="231"/>
      <c r="AC380" s="231"/>
      <c r="AD380" s="231"/>
      <c r="AE380" s="231"/>
      <c r="AF380" s="231"/>
      <c r="AG380" s="231"/>
      <c r="AH380" s="231"/>
      <c r="AI380" s="231"/>
      <c r="AJ380" s="231"/>
      <c r="AK380" s="231"/>
      <c r="AL380" s="231"/>
      <c r="AM380" s="231"/>
      <c r="AN380" s="231"/>
      <c r="AO380" s="231"/>
      <c r="AP380" s="231"/>
      <c r="AQ380" s="231"/>
      <c r="AR380" s="231"/>
      <c r="AS380" s="231"/>
      <c r="AT380" s="232"/>
      <c r="AU380" s="232"/>
      <c r="AV380" s="232"/>
      <c r="AW380" s="232"/>
      <c r="AX380" s="233"/>
      <c r="AY380" s="232"/>
      <c r="AZ380" s="232"/>
      <c r="BA380" s="232"/>
      <c r="BB380" s="232"/>
      <c r="BC380" s="232"/>
      <c r="BD380" s="232"/>
      <c r="BE380" s="232"/>
      <c r="BF380" s="232"/>
      <c r="BG380" s="232"/>
      <c r="BH380" s="269">
        <v>4</v>
      </c>
      <c r="BI380" s="234">
        <f>+SUM(Distributivo_trabajo[[#This Row],[Grupo 3 años A]:[Tercero de BT IEME A]])</f>
        <v>4</v>
      </c>
      <c r="BJ380" s="235"/>
      <c r="BK380" s="235"/>
      <c r="BL380" s="235"/>
      <c r="BM380" s="235"/>
      <c r="BN380" s="235"/>
      <c r="BO380" s="235"/>
      <c r="BP380" s="235"/>
      <c r="BQ380" s="235"/>
      <c r="BR380" s="235"/>
      <c r="BS380" s="235"/>
      <c r="BT380" s="235"/>
      <c r="BU380" s="235"/>
      <c r="BV380" s="236"/>
      <c r="BW380" s="236"/>
      <c r="BX380" s="236"/>
      <c r="BY380" s="236"/>
      <c r="BZ380" s="237">
        <f>+SUM(Distributivo_trabajo[[#This Row],[Grupo 3 años A2]:[BTP]])</f>
        <v>0</v>
      </c>
      <c r="CA380" s="232"/>
      <c r="CB380" s="232"/>
      <c r="CC380" s="232"/>
      <c r="CD380" s="232"/>
      <c r="CE380" s="232"/>
      <c r="CF380" s="232"/>
      <c r="CG380" s="234">
        <f>+SUM(Distributivo_trabajo[[#This Row],[8vo A]:[Tercero de BGU A3]])</f>
        <v>0</v>
      </c>
      <c r="CH380" s="232"/>
      <c r="CI380" s="232"/>
      <c r="CJ380" s="232"/>
      <c r="CK38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380" s="234"/>
      <c r="CM380" s="234">
        <f>+SUM(Distributivo_trabajo[[#This Row],[Directivo]:[Total Periodos acompañamiento]])</f>
        <v>4</v>
      </c>
      <c r="CN380" s="238" t="s">
        <v>1377</v>
      </c>
    </row>
    <row r="381" spans="1:92" x14ac:dyDescent="0.3">
      <c r="A381" s="227">
        <v>10</v>
      </c>
      <c r="B381" s="228" t="str">
        <f ca="1">IF(Distributivo_trabajo[[#This Row],[Nro.]]="","",VLOOKUP(Distributivo_trabajo[[#This Row],[Nro.]],'Nómina de personal'!$A:$C,3,0))</f>
        <v xml:space="preserve">DARWIN LEONARDO LÓPEZ ZAMBRANO </v>
      </c>
      <c r="C381" s="228" t="str">
        <f ca="1">IF(Distributivo_trabajo[[#This Row],[Nro.]]="","",VLOOKUP(Distributivo_trabajo[[#This Row],[Nro.]],'Nómina de personal'!$A:$K,11,0))</f>
        <v>Nomb. Definitivo</v>
      </c>
      <c r="D381" s="228" t="str">
        <f ca="1">IF(Distributivo_trabajo[[#This Row],[Nro.]]="","",VLOOKUP(Distributivo_trabajo[[#This Row],[Nro.]],'Nómina de personal'!$A:$L,12,0))</f>
        <v>Docente</v>
      </c>
      <c r="E381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81" s="229" t="s">
        <v>713</v>
      </c>
      <c r="G381" s="229" t="s">
        <v>456</v>
      </c>
      <c r="H381" s="229" t="s">
        <v>215</v>
      </c>
      <c r="I381" s="230" t="s">
        <v>614</v>
      </c>
      <c r="J381" s="230"/>
      <c r="K381" s="230"/>
      <c r="L381" s="231"/>
      <c r="M381" s="231"/>
      <c r="N381" s="231"/>
      <c r="O381" s="231"/>
      <c r="P381" s="231"/>
      <c r="Q381" s="231"/>
      <c r="R381" s="231"/>
      <c r="S381" s="231"/>
      <c r="T381" s="231"/>
      <c r="U381" s="231"/>
      <c r="V381" s="231"/>
      <c r="W381" s="231"/>
      <c r="X381" s="231"/>
      <c r="Y381" s="231"/>
      <c r="Z381" s="231"/>
      <c r="AA381" s="231"/>
      <c r="AB381" s="231"/>
      <c r="AC381" s="231"/>
      <c r="AD381" s="231"/>
      <c r="AE381" s="231"/>
      <c r="AF381" s="231"/>
      <c r="AG381" s="231"/>
      <c r="AH381" s="231"/>
      <c r="AI381" s="231"/>
      <c r="AJ381" s="231"/>
      <c r="AK381" s="231"/>
      <c r="AL381" s="231"/>
      <c r="AM381" s="231"/>
      <c r="AN381" s="231"/>
      <c r="AO381" s="231"/>
      <c r="AP381" s="231"/>
      <c r="AQ381" s="231"/>
      <c r="AR381" s="231"/>
      <c r="AS381" s="231"/>
      <c r="AT381" s="232"/>
      <c r="AU381" s="232"/>
      <c r="AV381" s="232"/>
      <c r="AW381" s="232"/>
      <c r="AX381" s="233"/>
      <c r="AY381" s="232"/>
      <c r="AZ381" s="232"/>
      <c r="BA381" s="232"/>
      <c r="BB381" s="232"/>
      <c r="BC381" s="232"/>
      <c r="BD381" s="232"/>
      <c r="BE381" s="232"/>
      <c r="BF381" s="232"/>
      <c r="BG381" s="232"/>
      <c r="BH381" s="269">
        <v>2</v>
      </c>
      <c r="BI381" s="234">
        <f>+SUM(Distributivo_trabajo[[#This Row],[Grupo 3 años A]:[Tercero de BT IEME A]])</f>
        <v>2</v>
      </c>
      <c r="BJ381" s="235"/>
      <c r="BK381" s="235"/>
      <c r="BL381" s="235"/>
      <c r="BM381" s="235"/>
      <c r="BN381" s="235"/>
      <c r="BO381" s="235"/>
      <c r="BP381" s="235"/>
      <c r="BQ381" s="235"/>
      <c r="BR381" s="235"/>
      <c r="BS381" s="235"/>
      <c r="BT381" s="235"/>
      <c r="BU381" s="235"/>
      <c r="BV381" s="236"/>
      <c r="BW381" s="236"/>
      <c r="BX381" s="236"/>
      <c r="BY381" s="236"/>
      <c r="BZ381" s="237">
        <f>+SUM(Distributivo_trabajo[[#This Row],[Grupo 3 años A2]:[BTP]])</f>
        <v>0</v>
      </c>
      <c r="CA381" s="232"/>
      <c r="CB381" s="232"/>
      <c r="CC381" s="232"/>
      <c r="CD381" s="232"/>
      <c r="CE381" s="232"/>
      <c r="CF381" s="232"/>
      <c r="CG381" s="234">
        <f>+SUM(Distributivo_trabajo[[#This Row],[8vo A]:[Tercero de BGU A3]])</f>
        <v>0</v>
      </c>
      <c r="CH381" s="232"/>
      <c r="CI381" s="232"/>
      <c r="CJ381" s="232"/>
      <c r="CK38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81" s="234"/>
      <c r="CM381" s="234">
        <f>+SUM(Distributivo_trabajo[[#This Row],[Directivo]:[Total Periodos acompañamiento]])</f>
        <v>2</v>
      </c>
      <c r="CN381" s="238" t="s">
        <v>1377</v>
      </c>
    </row>
    <row r="382" spans="1:92" x14ac:dyDescent="0.3">
      <c r="A382" s="227">
        <v>9</v>
      </c>
      <c r="B382" s="228" t="str">
        <f ca="1">IF(Distributivo_trabajo[[#This Row],[Nro.]]="","",VLOOKUP(Distributivo_trabajo[[#This Row],[Nro.]],'Nómina de personal'!$A:$C,3,0))</f>
        <v xml:space="preserve">DARWIN GEOVANY GUAYTA GUAITA </v>
      </c>
      <c r="C382" s="228" t="str">
        <f ca="1">IF(Distributivo_trabajo[[#This Row],[Nro.]]="","",VLOOKUP(Distributivo_trabajo[[#This Row],[Nro.]],'Nómina de personal'!$A:$K,11,0))</f>
        <v>Nomb. Definitivo</v>
      </c>
      <c r="D382" s="228" t="str">
        <f ca="1">IF(Distributivo_trabajo[[#This Row],[Nro.]]="","",VLOOKUP(Distributivo_trabajo[[#This Row],[Nro.]],'Nómina de personal'!$A:$L,12,0))</f>
        <v>Docente</v>
      </c>
      <c r="E382" s="228" t="str">
        <f ca="1">IF(Distributivo_trabajo[[#This Row],[Nro.]]="","",VLOOKUP(Distributivo_trabajo[[#This Row],[Nro.]],'Nómina de personal'!$A:$G,7,0))</f>
        <v>NOMBRAMIENTO DEFINITIVO DESDE 2001 DOCENTE DE ELECTRICIDAD</v>
      </c>
      <c r="F382" s="229" t="s">
        <v>713</v>
      </c>
      <c r="G382" s="229" t="s">
        <v>456</v>
      </c>
      <c r="H382" s="229" t="s">
        <v>215</v>
      </c>
      <c r="I382" s="230" t="s">
        <v>509</v>
      </c>
      <c r="J382" s="230"/>
      <c r="K382" s="230"/>
      <c r="L382" s="231"/>
      <c r="M382" s="231"/>
      <c r="N382" s="231"/>
      <c r="O382" s="231"/>
      <c r="P382" s="231"/>
      <c r="Q382" s="231"/>
      <c r="R382" s="231"/>
      <c r="S382" s="231"/>
      <c r="T382" s="231"/>
      <c r="U382" s="231"/>
      <c r="V382" s="231"/>
      <c r="W382" s="231"/>
      <c r="X382" s="231"/>
      <c r="Y382" s="231"/>
      <c r="Z382" s="231"/>
      <c r="AA382" s="231"/>
      <c r="AB382" s="231"/>
      <c r="AC382" s="231"/>
      <c r="AD382" s="231"/>
      <c r="AE382" s="231"/>
      <c r="AF382" s="231"/>
      <c r="AG382" s="231"/>
      <c r="AH382" s="231"/>
      <c r="AI382" s="231"/>
      <c r="AJ382" s="231"/>
      <c r="AK382" s="231"/>
      <c r="AL382" s="231"/>
      <c r="AM382" s="231"/>
      <c r="AN382" s="231"/>
      <c r="AO382" s="231"/>
      <c r="AP382" s="231"/>
      <c r="AQ382" s="231"/>
      <c r="AR382" s="231"/>
      <c r="AS382" s="231"/>
      <c r="AT382" s="232"/>
      <c r="AU382" s="232"/>
      <c r="AV382" s="232"/>
      <c r="AW382" s="232"/>
      <c r="AX382" s="233"/>
      <c r="AY382" s="232"/>
      <c r="AZ382" s="232"/>
      <c r="BA382" s="232"/>
      <c r="BB382" s="232"/>
      <c r="BC382" s="232"/>
      <c r="BD382" s="232"/>
      <c r="BE382" s="232"/>
      <c r="BF382" s="232"/>
      <c r="BG382" s="232"/>
      <c r="BH382" s="269">
        <v>5</v>
      </c>
      <c r="BI382" s="234">
        <f>+SUM(Distributivo_trabajo[[#This Row],[Grupo 3 años A]:[Tercero de BT IEME A]])</f>
        <v>5</v>
      </c>
      <c r="BJ382" s="235"/>
      <c r="BK382" s="235"/>
      <c r="BL382" s="235"/>
      <c r="BM382" s="235"/>
      <c r="BN382" s="235"/>
      <c r="BO382" s="235"/>
      <c r="BP382" s="235"/>
      <c r="BQ382" s="235"/>
      <c r="BR382" s="235"/>
      <c r="BS382" s="235"/>
      <c r="BT382" s="235"/>
      <c r="BU382" s="235"/>
      <c r="BV382" s="236"/>
      <c r="BW382" s="236"/>
      <c r="BX382" s="236"/>
      <c r="BY382" s="236"/>
      <c r="BZ382" s="237">
        <f>+SUM(Distributivo_trabajo[[#This Row],[Grupo 3 años A2]:[BTP]])</f>
        <v>0</v>
      </c>
      <c r="CA382" s="232"/>
      <c r="CB382" s="232"/>
      <c r="CC382" s="232"/>
      <c r="CD382" s="232"/>
      <c r="CE382" s="232"/>
      <c r="CF382" s="232"/>
      <c r="CG382" s="234">
        <f>+SUM(Distributivo_trabajo[[#This Row],[8vo A]:[Tercero de BGU A3]])</f>
        <v>0</v>
      </c>
      <c r="CH382" s="232"/>
      <c r="CI382" s="232"/>
      <c r="CJ382" s="232"/>
      <c r="CK38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382" s="234">
        <v>5</v>
      </c>
      <c r="CM382" s="234">
        <f>+SUM(Distributivo_trabajo[[#This Row],[Directivo]:[Total Periodos acompañamiento]])</f>
        <v>10</v>
      </c>
      <c r="CN382" s="238" t="s">
        <v>1377</v>
      </c>
    </row>
    <row r="383" spans="1:92" x14ac:dyDescent="0.3">
      <c r="A383" s="227">
        <v>9</v>
      </c>
      <c r="B383" s="228" t="str">
        <f ca="1">IF(Distributivo_trabajo[[#This Row],[Nro.]]="","",VLOOKUP(Distributivo_trabajo[[#This Row],[Nro.]],'Nómina de personal'!$A:$C,3,0))</f>
        <v xml:space="preserve">DARWIN GEOVANY GUAYTA GUAITA </v>
      </c>
      <c r="C383" s="228" t="str">
        <f ca="1">IF(Distributivo_trabajo[[#This Row],[Nro.]]="","",VLOOKUP(Distributivo_trabajo[[#This Row],[Nro.]],'Nómina de personal'!$A:$K,11,0))</f>
        <v>Nomb. Definitivo</v>
      </c>
      <c r="D383" s="228" t="str">
        <f ca="1">IF(Distributivo_trabajo[[#This Row],[Nro.]]="","",VLOOKUP(Distributivo_trabajo[[#This Row],[Nro.]],'Nómina de personal'!$A:$L,12,0))</f>
        <v>Docente</v>
      </c>
      <c r="E383" s="228" t="str">
        <f ca="1">IF(Distributivo_trabajo[[#This Row],[Nro.]]="","",VLOOKUP(Distributivo_trabajo[[#This Row],[Nro.]],'Nómina de personal'!$A:$G,7,0))</f>
        <v>NOMBRAMIENTO DEFINITIVO DESDE 2001 DOCENTE DE ELECTRICIDAD</v>
      </c>
      <c r="F383" s="229" t="s">
        <v>713</v>
      </c>
      <c r="G383" s="229" t="s">
        <v>456</v>
      </c>
      <c r="H383" s="229" t="s">
        <v>215</v>
      </c>
      <c r="I383" s="230" t="s">
        <v>614</v>
      </c>
      <c r="J383" s="230"/>
      <c r="K383" s="230"/>
      <c r="L383" s="231"/>
      <c r="M383" s="231"/>
      <c r="N383" s="231"/>
      <c r="O383" s="231"/>
      <c r="P383" s="231"/>
      <c r="Q383" s="231"/>
      <c r="R383" s="231"/>
      <c r="S383" s="231"/>
      <c r="T383" s="231"/>
      <c r="U383" s="231"/>
      <c r="V383" s="231"/>
      <c r="W383" s="231"/>
      <c r="X383" s="231"/>
      <c r="Y383" s="231"/>
      <c r="Z383" s="231"/>
      <c r="AA383" s="231"/>
      <c r="AB383" s="231"/>
      <c r="AC383" s="231"/>
      <c r="AD383" s="231"/>
      <c r="AE383" s="231"/>
      <c r="AF383" s="231"/>
      <c r="AG383" s="231"/>
      <c r="AH383" s="231"/>
      <c r="AI383" s="231"/>
      <c r="AJ383" s="231"/>
      <c r="AK383" s="231"/>
      <c r="AL383" s="231"/>
      <c r="AM383" s="231"/>
      <c r="AN383" s="231"/>
      <c r="AO383" s="231"/>
      <c r="AP383" s="231"/>
      <c r="AQ383" s="231"/>
      <c r="AR383" s="231"/>
      <c r="AS383" s="231"/>
      <c r="AT383" s="232"/>
      <c r="AU383" s="232"/>
      <c r="AV383" s="232"/>
      <c r="AW383" s="232"/>
      <c r="AX383" s="233"/>
      <c r="AY383" s="232"/>
      <c r="AZ383" s="232"/>
      <c r="BA383" s="232"/>
      <c r="BB383" s="232"/>
      <c r="BC383" s="232"/>
      <c r="BD383" s="232"/>
      <c r="BE383" s="269">
        <v>5</v>
      </c>
      <c r="BF383" s="232"/>
      <c r="BG383" s="232"/>
      <c r="BH383" s="232"/>
      <c r="BI383" s="234">
        <f>+SUM(Distributivo_trabajo[[#This Row],[Grupo 3 años A]:[Tercero de BT IEME A]])</f>
        <v>5</v>
      </c>
      <c r="BJ383" s="235"/>
      <c r="BK383" s="235"/>
      <c r="BL383" s="235"/>
      <c r="BM383" s="235"/>
      <c r="BN383" s="235"/>
      <c r="BO383" s="235"/>
      <c r="BP383" s="235"/>
      <c r="BQ383" s="235"/>
      <c r="BR383" s="235"/>
      <c r="BS383" s="235"/>
      <c r="BT383" s="235"/>
      <c r="BU383" s="235"/>
      <c r="BV383" s="236"/>
      <c r="BW383" s="236"/>
      <c r="BX383" s="236"/>
      <c r="BY383" s="236"/>
      <c r="BZ383" s="237">
        <f>+SUM(Distributivo_trabajo[[#This Row],[Grupo 3 años A2]:[BTP]])</f>
        <v>0</v>
      </c>
      <c r="CA383" s="232"/>
      <c r="CB383" s="232"/>
      <c r="CC383" s="232"/>
      <c r="CD383" s="232"/>
      <c r="CE383" s="232"/>
      <c r="CF383" s="232"/>
      <c r="CG383" s="234">
        <f>+SUM(Distributivo_trabajo[[#This Row],[8vo A]:[Tercero de BGU A3]])</f>
        <v>0</v>
      </c>
      <c r="CH383" s="232"/>
      <c r="CI383" s="232"/>
      <c r="CJ383" s="232"/>
      <c r="CK38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383" s="234"/>
      <c r="CM383" s="234">
        <f>+SUM(Distributivo_trabajo[[#This Row],[Directivo]:[Total Periodos acompañamiento]])</f>
        <v>5</v>
      </c>
      <c r="CN383" s="238"/>
    </row>
    <row r="384" spans="1:92" x14ac:dyDescent="0.3">
      <c r="A384" s="227">
        <v>9</v>
      </c>
      <c r="B384" s="228" t="str">
        <f ca="1">IF(Distributivo_trabajo[[#This Row],[Nro.]]="","",VLOOKUP(Distributivo_trabajo[[#This Row],[Nro.]],'Nómina de personal'!$A:$C,3,0))</f>
        <v xml:space="preserve">DARWIN GEOVANY GUAYTA GUAITA </v>
      </c>
      <c r="C384" s="228" t="str">
        <f ca="1">IF(Distributivo_trabajo[[#This Row],[Nro.]]="","",VLOOKUP(Distributivo_trabajo[[#This Row],[Nro.]],'Nómina de personal'!$A:$K,11,0))</f>
        <v>Nomb. Definitivo</v>
      </c>
      <c r="D384" s="228" t="str">
        <f ca="1">IF(Distributivo_trabajo[[#This Row],[Nro.]]="","",VLOOKUP(Distributivo_trabajo[[#This Row],[Nro.]],'Nómina de personal'!$A:$L,12,0))</f>
        <v>Docente</v>
      </c>
      <c r="E384" s="228" t="str">
        <f ca="1">IF(Distributivo_trabajo[[#This Row],[Nro.]]="","",VLOOKUP(Distributivo_trabajo[[#This Row],[Nro.]],'Nómina de personal'!$A:$G,7,0))</f>
        <v>NOMBRAMIENTO DEFINITIVO DESDE 2001 DOCENTE DE ELECTRICIDAD</v>
      </c>
      <c r="F384" s="229" t="s">
        <v>713</v>
      </c>
      <c r="G384" s="229" t="s">
        <v>456</v>
      </c>
      <c r="H384" s="229" t="s">
        <v>215</v>
      </c>
      <c r="I384" s="230" t="s">
        <v>614</v>
      </c>
      <c r="J384" s="242"/>
      <c r="K384" s="242"/>
      <c r="L384" s="243"/>
      <c r="M384" s="243"/>
      <c r="N384" s="243"/>
      <c r="O384" s="243"/>
      <c r="P384" s="231"/>
      <c r="Q384" s="231"/>
      <c r="R384" s="231"/>
      <c r="S384" s="231"/>
      <c r="T384" s="231"/>
      <c r="U384" s="231"/>
      <c r="V384" s="231"/>
      <c r="W384" s="231"/>
      <c r="X384" s="231"/>
      <c r="Y384" s="231"/>
      <c r="Z384" s="231"/>
      <c r="AA384" s="231"/>
      <c r="AB384" s="231"/>
      <c r="AC384" s="231"/>
      <c r="AD384" s="231"/>
      <c r="AE384" s="231"/>
      <c r="AF384" s="231"/>
      <c r="AG384" s="231"/>
      <c r="AH384" s="231"/>
      <c r="AI384" s="231"/>
      <c r="AJ384" s="243"/>
      <c r="AK384" s="243"/>
      <c r="AL384" s="243"/>
      <c r="AM384" s="243"/>
      <c r="AN384" s="243"/>
      <c r="AO384" s="243"/>
      <c r="AP384" s="243"/>
      <c r="AQ384" s="243"/>
      <c r="AR384" s="243"/>
      <c r="AS384" s="243"/>
      <c r="AT384" s="244"/>
      <c r="AU384" s="244"/>
      <c r="AV384" s="244"/>
      <c r="AW384" s="244"/>
      <c r="AX384" s="245"/>
      <c r="AY384" s="244"/>
      <c r="AZ384" s="244"/>
      <c r="BA384" s="244"/>
      <c r="BB384" s="244"/>
      <c r="BC384" s="244"/>
      <c r="BD384" s="244"/>
      <c r="BE384" s="244"/>
      <c r="BF384" s="244"/>
      <c r="BG384" s="270">
        <v>3</v>
      </c>
      <c r="BH384" s="244"/>
      <c r="BI384" s="246">
        <f>+SUM(Distributivo_trabajo[[#This Row],[Grupo 3 años A]:[Tercero de BT IEME A]])</f>
        <v>3</v>
      </c>
      <c r="BJ384" s="247"/>
      <c r="BK384" s="247"/>
      <c r="BL384" s="247"/>
      <c r="BM384" s="247"/>
      <c r="BN384" s="247"/>
      <c r="BO384" s="247"/>
      <c r="BP384" s="247"/>
      <c r="BQ384" s="247"/>
      <c r="BR384" s="247"/>
      <c r="BS384" s="247"/>
      <c r="BT384" s="247"/>
      <c r="BU384" s="247"/>
      <c r="BV384" s="248"/>
      <c r="BW384" s="248"/>
      <c r="BX384" s="248"/>
      <c r="BY384" s="248"/>
      <c r="BZ384" s="249">
        <f>+SUM(Distributivo_trabajo[[#This Row],[Grupo 3 años A2]:[BTP]])</f>
        <v>0</v>
      </c>
      <c r="CA384" s="244"/>
      <c r="CB384" s="244"/>
      <c r="CC384" s="244"/>
      <c r="CD384" s="244"/>
      <c r="CE384" s="244"/>
      <c r="CF384" s="244"/>
      <c r="CG384" s="246">
        <f>+SUM(Distributivo_trabajo[[#This Row],[8vo A]:[Tercero de BGU A3]])</f>
        <v>0</v>
      </c>
      <c r="CH384" s="244"/>
      <c r="CI384" s="244"/>
      <c r="CJ384" s="244"/>
      <c r="CK38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384" s="246"/>
      <c r="CM384" s="246">
        <f>+SUM(Distributivo_trabajo[[#This Row],[Directivo]:[Total Periodos acompañamiento]])</f>
        <v>3</v>
      </c>
      <c r="CN384" s="238" t="s">
        <v>1377</v>
      </c>
    </row>
    <row r="385" spans="1:92" x14ac:dyDescent="0.3">
      <c r="A385" s="227">
        <v>9</v>
      </c>
      <c r="B385" s="228" t="str">
        <f ca="1">IF(Distributivo_trabajo[[#This Row],[Nro.]]="","",VLOOKUP(Distributivo_trabajo[[#This Row],[Nro.]],'Nómina de personal'!$A:$C,3,0))</f>
        <v xml:space="preserve">DARWIN GEOVANY GUAYTA GUAITA </v>
      </c>
      <c r="C385" s="228" t="str">
        <f ca="1">IF(Distributivo_trabajo[[#This Row],[Nro.]]="","",VLOOKUP(Distributivo_trabajo[[#This Row],[Nro.]],'Nómina de personal'!$A:$K,11,0))</f>
        <v>Nomb. Definitivo</v>
      </c>
      <c r="D385" s="228" t="str">
        <f ca="1">IF(Distributivo_trabajo[[#This Row],[Nro.]]="","",VLOOKUP(Distributivo_trabajo[[#This Row],[Nro.]],'Nómina de personal'!$A:$L,12,0))</f>
        <v>Docente</v>
      </c>
      <c r="E385" s="228" t="str">
        <f ca="1">IF(Distributivo_trabajo[[#This Row],[Nro.]]="","",VLOOKUP(Distributivo_trabajo[[#This Row],[Nro.]],'Nómina de personal'!$A:$G,7,0))</f>
        <v>NOMBRAMIENTO DEFINITIVO DESDE 2001 DOCENTE DE ELECTRICIDAD</v>
      </c>
      <c r="F385" s="229" t="s">
        <v>713</v>
      </c>
      <c r="G385" s="229" t="s">
        <v>456</v>
      </c>
      <c r="H385" s="229" t="s">
        <v>215</v>
      </c>
      <c r="I385" s="230" t="s">
        <v>614</v>
      </c>
      <c r="J385" s="242"/>
      <c r="K385" s="242"/>
      <c r="L385" s="243"/>
      <c r="M385" s="243"/>
      <c r="N385" s="243"/>
      <c r="O385" s="243"/>
      <c r="P385" s="231"/>
      <c r="Q385" s="231"/>
      <c r="R385" s="231"/>
      <c r="S385" s="231"/>
      <c r="T385" s="231"/>
      <c r="U385" s="231"/>
      <c r="V385" s="231"/>
      <c r="W385" s="231"/>
      <c r="X385" s="231"/>
      <c r="Y385" s="231"/>
      <c r="Z385" s="231"/>
      <c r="AA385" s="231"/>
      <c r="AB385" s="231"/>
      <c r="AC385" s="231"/>
      <c r="AD385" s="231"/>
      <c r="AE385" s="231"/>
      <c r="AF385" s="231"/>
      <c r="AG385" s="231"/>
      <c r="AH385" s="231"/>
      <c r="AI385" s="231"/>
      <c r="AJ385" s="243"/>
      <c r="AK385" s="243"/>
      <c r="AL385" s="243"/>
      <c r="AM385" s="243"/>
      <c r="AN385" s="243"/>
      <c r="AO385" s="243"/>
      <c r="AP385" s="243"/>
      <c r="AQ385" s="243"/>
      <c r="AR385" s="243"/>
      <c r="AS385" s="243"/>
      <c r="AT385" s="244"/>
      <c r="AU385" s="244"/>
      <c r="AV385" s="244"/>
      <c r="AW385" s="244"/>
      <c r="AX385" s="245"/>
      <c r="AY385" s="244"/>
      <c r="AZ385" s="244"/>
      <c r="BA385" s="244"/>
      <c r="BB385" s="244"/>
      <c r="BC385" s="244"/>
      <c r="BD385" s="244"/>
      <c r="BE385" s="244"/>
      <c r="BF385" s="244"/>
      <c r="BG385" s="244"/>
      <c r="BH385" s="270">
        <v>2</v>
      </c>
      <c r="BI385" s="246">
        <f>+SUM(Distributivo_trabajo[[#This Row],[Grupo 3 años A]:[Tercero de BT IEME A]])</f>
        <v>2</v>
      </c>
      <c r="BJ385" s="247"/>
      <c r="BK385" s="247"/>
      <c r="BL385" s="247"/>
      <c r="BM385" s="247"/>
      <c r="BN385" s="247"/>
      <c r="BO385" s="247"/>
      <c r="BP385" s="247"/>
      <c r="BQ385" s="247"/>
      <c r="BR385" s="247"/>
      <c r="BS385" s="247"/>
      <c r="BT385" s="247"/>
      <c r="BU385" s="247"/>
      <c r="BV385" s="248"/>
      <c r="BW385" s="248"/>
      <c r="BX385" s="248"/>
      <c r="BY385" s="248"/>
      <c r="BZ385" s="249">
        <f>+SUM(Distributivo_trabajo[[#This Row],[Grupo 3 años A2]:[BTP]])</f>
        <v>0</v>
      </c>
      <c r="CA385" s="244"/>
      <c r="CB385" s="244"/>
      <c r="CC385" s="244"/>
      <c r="CD385" s="244"/>
      <c r="CE385" s="244"/>
      <c r="CF385" s="244"/>
      <c r="CG385" s="246">
        <f>+SUM(Distributivo_trabajo[[#This Row],[8vo A]:[Tercero de BGU A3]])</f>
        <v>0</v>
      </c>
      <c r="CH385" s="244"/>
      <c r="CI385" s="244"/>
      <c r="CJ385" s="244"/>
      <c r="CK38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85" s="246"/>
      <c r="CM385" s="246">
        <f>+SUM(Distributivo_trabajo[[#This Row],[Directivo]:[Total Periodos acompañamiento]])</f>
        <v>2</v>
      </c>
      <c r="CN385" s="238" t="s">
        <v>1376</v>
      </c>
    </row>
    <row r="386" spans="1:92" x14ac:dyDescent="0.3">
      <c r="A386" s="227">
        <v>9</v>
      </c>
      <c r="B386" s="228" t="str">
        <f ca="1">IF(Distributivo_trabajo[[#This Row],[Nro.]]="","",VLOOKUP(Distributivo_trabajo[[#This Row],[Nro.]],'Nómina de personal'!$A:$C,3,0))</f>
        <v xml:space="preserve">DARWIN GEOVANY GUAYTA GUAITA </v>
      </c>
      <c r="C386" s="228" t="str">
        <f ca="1">IF(Distributivo_trabajo[[#This Row],[Nro.]]="","",VLOOKUP(Distributivo_trabajo[[#This Row],[Nro.]],'Nómina de personal'!$A:$K,11,0))</f>
        <v>Nomb. Definitivo</v>
      </c>
      <c r="D386" s="228" t="str">
        <f ca="1">IF(Distributivo_trabajo[[#This Row],[Nro.]]="","",VLOOKUP(Distributivo_trabajo[[#This Row],[Nro.]],'Nómina de personal'!$A:$L,12,0))</f>
        <v>Docente</v>
      </c>
      <c r="E386" s="228" t="str">
        <f ca="1">IF(Distributivo_trabajo[[#This Row],[Nro.]]="","",VLOOKUP(Distributivo_trabajo[[#This Row],[Nro.]],'Nómina de personal'!$A:$G,7,0))</f>
        <v>NOMBRAMIENTO DEFINITIVO DESDE 2001 DOCENTE DE ELECTRICIDAD</v>
      </c>
      <c r="F386" s="229" t="s">
        <v>713</v>
      </c>
      <c r="G386" s="229" t="s">
        <v>456</v>
      </c>
      <c r="H386" s="229" t="s">
        <v>215</v>
      </c>
      <c r="I386" s="230" t="s">
        <v>671</v>
      </c>
      <c r="J386" s="230"/>
      <c r="K386" s="230"/>
      <c r="L386" s="231"/>
      <c r="M386" s="231"/>
      <c r="N386" s="231"/>
      <c r="O386" s="231"/>
      <c r="P386" s="231"/>
      <c r="Q386" s="231"/>
      <c r="R386" s="231"/>
      <c r="S386" s="231"/>
      <c r="T386" s="231"/>
      <c r="U386" s="231"/>
      <c r="V386" s="231"/>
      <c r="W386" s="231"/>
      <c r="X386" s="231"/>
      <c r="Y386" s="231"/>
      <c r="Z386" s="231"/>
      <c r="AA386" s="231"/>
      <c r="AB386" s="231"/>
      <c r="AC386" s="231"/>
      <c r="AD386" s="231"/>
      <c r="AE386" s="231"/>
      <c r="AF386" s="231"/>
      <c r="AG386" s="231"/>
      <c r="AH386" s="231"/>
      <c r="AI386" s="231"/>
      <c r="AJ386" s="231"/>
      <c r="AK386" s="231"/>
      <c r="AL386" s="231"/>
      <c r="AM386" s="231"/>
      <c r="AN386" s="231"/>
      <c r="AO386" s="231"/>
      <c r="AP386" s="231"/>
      <c r="AQ386" s="231"/>
      <c r="AR386" s="231"/>
      <c r="AS386" s="231"/>
      <c r="AT386" s="232"/>
      <c r="AU386" s="232"/>
      <c r="AV386" s="232"/>
      <c r="AW386" s="232"/>
      <c r="AX386" s="233"/>
      <c r="AY386" s="232"/>
      <c r="AZ386" s="232"/>
      <c r="BA386" s="232"/>
      <c r="BB386" s="232"/>
      <c r="BC386" s="232"/>
      <c r="BD386" s="232"/>
      <c r="BE386" s="232"/>
      <c r="BF386" s="232"/>
      <c r="BG386" s="269">
        <v>4</v>
      </c>
      <c r="BH386" s="232"/>
      <c r="BI386" s="234">
        <f>+SUM(Distributivo_trabajo[[#This Row],[Grupo 3 años A]:[Tercero de BT IEME A]])</f>
        <v>4</v>
      </c>
      <c r="BJ386" s="235"/>
      <c r="BK386" s="235"/>
      <c r="BL386" s="235"/>
      <c r="BM386" s="235"/>
      <c r="BN386" s="235"/>
      <c r="BO386" s="235"/>
      <c r="BP386" s="235"/>
      <c r="BQ386" s="235"/>
      <c r="BR386" s="235"/>
      <c r="BS386" s="235"/>
      <c r="BT386" s="235"/>
      <c r="BU386" s="235"/>
      <c r="BV386" s="236"/>
      <c r="BW386" s="236"/>
      <c r="BX386" s="236"/>
      <c r="BY386" s="236"/>
      <c r="BZ386" s="237">
        <f>+SUM(Distributivo_trabajo[[#This Row],[Grupo 3 años A2]:[BTP]])</f>
        <v>0</v>
      </c>
      <c r="CA386" s="232"/>
      <c r="CB386" s="232"/>
      <c r="CC386" s="232"/>
      <c r="CD386" s="232"/>
      <c r="CE386" s="232"/>
      <c r="CF386" s="232"/>
      <c r="CG386" s="234">
        <f>+SUM(Distributivo_trabajo[[#This Row],[8vo A]:[Tercero de BGU A3]])</f>
        <v>0</v>
      </c>
      <c r="CH386" s="232"/>
      <c r="CI386" s="232"/>
      <c r="CJ386" s="232"/>
      <c r="CK38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386" s="234"/>
      <c r="CM386" s="234">
        <f>+SUM(Distributivo_trabajo[[#This Row],[Directivo]:[Total Periodos acompañamiento]])</f>
        <v>4</v>
      </c>
      <c r="CN386" s="238" t="s">
        <v>1376</v>
      </c>
    </row>
    <row r="387" spans="1:92" x14ac:dyDescent="0.3">
      <c r="A387" s="239">
        <v>9</v>
      </c>
      <c r="B387" s="240" t="str">
        <f ca="1">IF(Distributivo_trabajo[[#This Row],[Nro.]]="","",VLOOKUP(Distributivo_trabajo[[#This Row],[Nro.]],'Nómina de personal'!$A:$C,3,0))</f>
        <v xml:space="preserve">DARWIN GEOVANY GUAYTA GUAITA </v>
      </c>
      <c r="C387" s="240" t="str">
        <f ca="1">IF(Distributivo_trabajo[[#This Row],[Nro.]]="","",VLOOKUP(Distributivo_trabajo[[#This Row],[Nro.]],'Nómina de personal'!$A:$K,11,0))</f>
        <v>Nomb. Definitivo</v>
      </c>
      <c r="D387" s="240" t="str">
        <f ca="1">IF(Distributivo_trabajo[[#This Row],[Nro.]]="","",VLOOKUP(Distributivo_trabajo[[#This Row],[Nro.]],'Nómina de personal'!$A:$L,12,0))</f>
        <v>Docente</v>
      </c>
      <c r="E387" s="240" t="str">
        <f ca="1">IF(Distributivo_trabajo[[#This Row],[Nro.]]="","",VLOOKUP(Distributivo_trabajo[[#This Row],[Nro.]],'Nómina de personal'!$A:$G,7,0))</f>
        <v>NOMBRAMIENTO DEFINITIVO DESDE 2001 DOCENTE DE ELECTRICIDAD</v>
      </c>
      <c r="F387" s="229" t="s">
        <v>387</v>
      </c>
      <c r="G387" s="229" t="s">
        <v>456</v>
      </c>
      <c r="H387" s="229" t="s">
        <v>215</v>
      </c>
      <c r="I387" s="242" t="s">
        <v>156</v>
      </c>
      <c r="J387" s="242"/>
      <c r="K387" s="242"/>
      <c r="L387" s="243"/>
      <c r="M387" s="243"/>
      <c r="N387" s="243"/>
      <c r="O387" s="243"/>
      <c r="P387" s="231"/>
      <c r="Q387" s="231"/>
      <c r="R387" s="231"/>
      <c r="S387" s="231"/>
      <c r="T387" s="231"/>
      <c r="U387" s="231"/>
      <c r="V387" s="231"/>
      <c r="W387" s="231"/>
      <c r="X387" s="231"/>
      <c r="Y387" s="231"/>
      <c r="Z387" s="231"/>
      <c r="AA387" s="231"/>
      <c r="AB387" s="231"/>
      <c r="AC387" s="231"/>
      <c r="AD387" s="231"/>
      <c r="AE387" s="231"/>
      <c r="AF387" s="231"/>
      <c r="AG387" s="231"/>
      <c r="AH387" s="231"/>
      <c r="AI387" s="231"/>
      <c r="AJ387" s="243"/>
      <c r="AK387" s="243"/>
      <c r="AL387" s="243"/>
      <c r="AM387" s="243"/>
      <c r="AN387" s="243"/>
      <c r="AO387" s="243"/>
      <c r="AP387" s="243"/>
      <c r="AQ387" s="243"/>
      <c r="AR387" s="243"/>
      <c r="AS387" s="243"/>
      <c r="AT387" s="244"/>
      <c r="AU387" s="244"/>
      <c r="AV387" s="244"/>
      <c r="AW387" s="244"/>
      <c r="AX387" s="245"/>
      <c r="AY387" s="244"/>
      <c r="AZ387" s="244"/>
      <c r="BA387" s="244"/>
      <c r="BB387" s="244"/>
      <c r="BC387" s="244"/>
      <c r="BD387" s="244"/>
      <c r="BE387" s="248">
        <v>2</v>
      </c>
      <c r="BF387" s="244"/>
      <c r="BG387" s="244"/>
      <c r="BH387" s="244"/>
      <c r="BI387" s="246">
        <f>+SUM(Distributivo_trabajo[[#This Row],[Grupo 3 años A]:[Tercero de BT IEME A]])</f>
        <v>2</v>
      </c>
      <c r="BJ387" s="247"/>
      <c r="BK387" s="247"/>
      <c r="BL387" s="247"/>
      <c r="BM387" s="247"/>
      <c r="BN387" s="247"/>
      <c r="BO387" s="247"/>
      <c r="BP387" s="247"/>
      <c r="BQ387" s="247"/>
      <c r="BR387" s="247"/>
      <c r="BS387" s="247"/>
      <c r="BT387" s="247"/>
      <c r="BU387" s="247"/>
      <c r="BV387" s="248"/>
      <c r="BW387" s="248"/>
      <c r="BX387" s="248"/>
      <c r="BY387" s="248"/>
      <c r="BZ387" s="249">
        <f>+SUM(Distributivo_trabajo[[#This Row],[Grupo 3 años A2]:[BTP]])</f>
        <v>0</v>
      </c>
      <c r="CA387" s="244"/>
      <c r="CB387" s="244"/>
      <c r="CC387" s="244"/>
      <c r="CD387" s="244"/>
      <c r="CE387" s="244"/>
      <c r="CF387" s="244"/>
      <c r="CG387" s="246">
        <f>+SUM(Distributivo_trabajo[[#This Row],[8vo A]:[Tercero de BGU A3]])</f>
        <v>0</v>
      </c>
      <c r="CH387" s="244"/>
      <c r="CI387" s="244"/>
      <c r="CJ387" s="244"/>
      <c r="CK387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87" s="246"/>
      <c r="CM387" s="246">
        <f>+SUM(Distributivo_trabajo[[#This Row],[Directivo]:[Total Periodos acompañamiento]])</f>
        <v>2</v>
      </c>
      <c r="CN387" s="250"/>
    </row>
    <row r="388" spans="1:92" x14ac:dyDescent="0.3">
      <c r="A388" s="239">
        <v>9</v>
      </c>
      <c r="B388" s="240" t="str">
        <f ca="1">IF(Distributivo_trabajo[[#This Row],[Nro.]]="","",VLOOKUP(Distributivo_trabajo[[#This Row],[Nro.]],'Nómina de personal'!$A:$C,3,0))</f>
        <v xml:space="preserve">DARWIN GEOVANY GUAYTA GUAITA </v>
      </c>
      <c r="C388" s="240" t="str">
        <f ca="1">IF(Distributivo_trabajo[[#This Row],[Nro.]]="","",VLOOKUP(Distributivo_trabajo[[#This Row],[Nro.]],'Nómina de personal'!$A:$K,11,0))</f>
        <v>Nomb. Definitivo</v>
      </c>
      <c r="D388" s="240" t="str">
        <f ca="1">IF(Distributivo_trabajo[[#This Row],[Nro.]]="","",VLOOKUP(Distributivo_trabajo[[#This Row],[Nro.]],'Nómina de personal'!$A:$L,12,0))</f>
        <v>Docente</v>
      </c>
      <c r="E388" s="240" t="str">
        <f ca="1">IF(Distributivo_trabajo[[#This Row],[Nro.]]="","",VLOOKUP(Distributivo_trabajo[[#This Row],[Nro.]],'Nómina de personal'!$A:$G,7,0))</f>
        <v>NOMBRAMIENTO DEFINITIVO DESDE 2001 DOCENTE DE ELECTRICIDAD</v>
      </c>
      <c r="F388" s="229" t="s">
        <v>387</v>
      </c>
      <c r="G388" s="229" t="s">
        <v>456</v>
      </c>
      <c r="H388" s="229" t="s">
        <v>215</v>
      </c>
      <c r="I388" s="242" t="s">
        <v>156</v>
      </c>
      <c r="J388" s="242"/>
      <c r="K388" s="242"/>
      <c r="L388" s="243"/>
      <c r="M388" s="243"/>
      <c r="N388" s="243"/>
      <c r="O388" s="243"/>
      <c r="P388" s="231"/>
      <c r="Q388" s="231"/>
      <c r="R388" s="231"/>
      <c r="S388" s="231"/>
      <c r="T388" s="231"/>
      <c r="U388" s="231"/>
      <c r="V388" s="231"/>
      <c r="W388" s="231"/>
      <c r="X388" s="231"/>
      <c r="Y388" s="231"/>
      <c r="Z388" s="231"/>
      <c r="AA388" s="231"/>
      <c r="AB388" s="231"/>
      <c r="AC388" s="231"/>
      <c r="AD388" s="231"/>
      <c r="AE388" s="231"/>
      <c r="AF388" s="231"/>
      <c r="AG388" s="231"/>
      <c r="AH388" s="231"/>
      <c r="AI388" s="231"/>
      <c r="AJ388" s="243"/>
      <c r="AK388" s="243"/>
      <c r="AL388" s="243"/>
      <c r="AM388" s="243"/>
      <c r="AN388" s="243"/>
      <c r="AO388" s="243"/>
      <c r="AP388" s="243"/>
      <c r="AQ388" s="243"/>
      <c r="AR388" s="243"/>
      <c r="AS388" s="243"/>
      <c r="AT388" s="244"/>
      <c r="AU388" s="244"/>
      <c r="AV388" s="244"/>
      <c r="AW388" s="244"/>
      <c r="AX388" s="245"/>
      <c r="AY388" s="244"/>
      <c r="AZ388" s="244"/>
      <c r="BA388" s="244"/>
      <c r="BB388" s="244"/>
      <c r="BC388" s="244"/>
      <c r="BD388" s="244"/>
      <c r="BE388" s="244"/>
      <c r="BF388" s="244">
        <v>2</v>
      </c>
      <c r="BG388" s="244"/>
      <c r="BH388" s="244"/>
      <c r="BI388" s="246">
        <f>+SUM(Distributivo_trabajo[[#This Row],[Grupo 3 años A]:[Tercero de BT IEME A]])</f>
        <v>2</v>
      </c>
      <c r="BJ388" s="247"/>
      <c r="BK388" s="247"/>
      <c r="BL388" s="247"/>
      <c r="BM388" s="247"/>
      <c r="BN388" s="247"/>
      <c r="BO388" s="247"/>
      <c r="BP388" s="247"/>
      <c r="BQ388" s="247"/>
      <c r="BR388" s="247"/>
      <c r="BS388" s="247"/>
      <c r="BT388" s="247"/>
      <c r="BU388" s="247"/>
      <c r="BV388" s="248"/>
      <c r="BW388" s="248"/>
      <c r="BX388" s="248"/>
      <c r="BY388" s="248"/>
      <c r="BZ388" s="249">
        <f>+SUM(Distributivo_trabajo[[#This Row],[Grupo 3 años A2]:[BTP]])</f>
        <v>0</v>
      </c>
      <c r="CA388" s="244"/>
      <c r="CB388" s="244"/>
      <c r="CC388" s="244"/>
      <c r="CD388" s="244"/>
      <c r="CE388" s="244"/>
      <c r="CF388" s="244"/>
      <c r="CG388" s="246">
        <f>+SUM(Distributivo_trabajo[[#This Row],[8vo A]:[Tercero de BGU A3]])</f>
        <v>0</v>
      </c>
      <c r="CH388" s="244"/>
      <c r="CI388" s="244"/>
      <c r="CJ388" s="244"/>
      <c r="CK38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388" s="246"/>
      <c r="CM388" s="246">
        <f>+SUM(Distributivo_trabajo[[#This Row],[Directivo]:[Total Periodos acompañamiento]])</f>
        <v>2</v>
      </c>
      <c r="CN388" s="250"/>
    </row>
    <row r="389" spans="1:92" x14ac:dyDescent="0.3">
      <c r="A389" s="239">
        <v>9</v>
      </c>
      <c r="B389" s="240" t="str">
        <f ca="1">IF(Distributivo_trabajo[[#This Row],[Nro.]]="","",VLOOKUP(Distributivo_trabajo[[#This Row],[Nro.]],'Nómina de personal'!$A:$C,3,0))</f>
        <v xml:space="preserve">DARWIN GEOVANY GUAYTA GUAITA </v>
      </c>
      <c r="C389" s="240" t="str">
        <f ca="1">IF(Distributivo_trabajo[[#This Row],[Nro.]]="","",VLOOKUP(Distributivo_trabajo[[#This Row],[Nro.]],'Nómina de personal'!$A:$K,11,0))</f>
        <v>Nomb. Definitivo</v>
      </c>
      <c r="D389" s="240" t="str">
        <f ca="1">IF(Distributivo_trabajo[[#This Row],[Nro.]]="","",VLOOKUP(Distributivo_trabajo[[#This Row],[Nro.]],'Nómina de personal'!$A:$L,12,0))</f>
        <v>Docente</v>
      </c>
      <c r="E389" s="240" t="str">
        <f ca="1">IF(Distributivo_trabajo[[#This Row],[Nro.]]="","",VLOOKUP(Distributivo_trabajo[[#This Row],[Nro.]],'Nómina de personal'!$A:$G,7,0))</f>
        <v>NOMBRAMIENTO DEFINITIVO DESDE 2001 DOCENTE DE ELECTRICIDAD</v>
      </c>
      <c r="F389" s="229" t="s">
        <v>713</v>
      </c>
      <c r="G389" s="229" t="s">
        <v>456</v>
      </c>
      <c r="H389" s="229" t="s">
        <v>215</v>
      </c>
      <c r="I389" s="230" t="s">
        <v>609</v>
      </c>
      <c r="J389" s="242"/>
      <c r="K389" s="242"/>
      <c r="L389" s="243"/>
      <c r="M389" s="243"/>
      <c r="N389" s="243"/>
      <c r="O389" s="243"/>
      <c r="P389" s="231"/>
      <c r="Q389" s="231"/>
      <c r="R389" s="231"/>
      <c r="S389" s="231"/>
      <c r="T389" s="231"/>
      <c r="U389" s="231"/>
      <c r="V389" s="231"/>
      <c r="W389" s="231"/>
      <c r="X389" s="231"/>
      <c r="Y389" s="231"/>
      <c r="Z389" s="231"/>
      <c r="AA389" s="231"/>
      <c r="AB389" s="231"/>
      <c r="AC389" s="231"/>
      <c r="AD389" s="231"/>
      <c r="AE389" s="231"/>
      <c r="AF389" s="231"/>
      <c r="AG389" s="231"/>
      <c r="AH389" s="231"/>
      <c r="AI389" s="231"/>
      <c r="AJ389" s="243"/>
      <c r="AK389" s="243"/>
      <c r="AL389" s="243"/>
      <c r="AM389" s="243"/>
      <c r="AN389" s="243"/>
      <c r="AO389" s="243"/>
      <c r="AP389" s="243"/>
      <c r="AQ389" s="243"/>
      <c r="AR389" s="243"/>
      <c r="AS389" s="243"/>
      <c r="AT389" s="244"/>
      <c r="AU389" s="244"/>
      <c r="AV389" s="244"/>
      <c r="AW389" s="244"/>
      <c r="AX389" s="245"/>
      <c r="AY389" s="244"/>
      <c r="AZ389" s="244"/>
      <c r="BA389" s="244"/>
      <c r="BB389" s="244"/>
      <c r="BC389" s="244"/>
      <c r="BD389" s="244"/>
      <c r="BE389" s="270">
        <v>1</v>
      </c>
      <c r="BF389" s="244"/>
      <c r="BG389" s="244"/>
      <c r="BH389" s="244"/>
      <c r="BI389" s="246">
        <f>+SUM(Distributivo_trabajo[[#This Row],[Grupo 3 años A]:[Tercero de BT IEME A]])</f>
        <v>1</v>
      </c>
      <c r="BJ389" s="247"/>
      <c r="BK389" s="247"/>
      <c r="BL389" s="247"/>
      <c r="BM389" s="247"/>
      <c r="BN389" s="247"/>
      <c r="BO389" s="247"/>
      <c r="BP389" s="247"/>
      <c r="BQ389" s="247"/>
      <c r="BR389" s="247"/>
      <c r="BS389" s="247"/>
      <c r="BT389" s="247"/>
      <c r="BU389" s="247"/>
      <c r="BV389" s="248"/>
      <c r="BW389" s="248"/>
      <c r="BX389" s="248"/>
      <c r="BY389" s="248"/>
      <c r="BZ389" s="249">
        <f>+SUM(Distributivo_trabajo[[#This Row],[Grupo 3 años A2]:[BTP]])</f>
        <v>0</v>
      </c>
      <c r="CA389" s="244"/>
      <c r="CB389" s="244"/>
      <c r="CC389" s="244"/>
      <c r="CD389" s="244"/>
      <c r="CE389" s="244"/>
      <c r="CF389" s="244"/>
      <c r="CG389" s="246">
        <f>+SUM(Distributivo_trabajo[[#This Row],[8vo A]:[Tercero de BGU A3]])</f>
        <v>0</v>
      </c>
      <c r="CH389" s="244"/>
      <c r="CI389" s="244"/>
      <c r="CJ389" s="244"/>
      <c r="CK38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89" s="246"/>
      <c r="CM389" s="246">
        <f>+SUM(Distributivo_trabajo[[#This Row],[Directivo]:[Total Periodos acompañamiento]])</f>
        <v>1</v>
      </c>
      <c r="CN389" s="250"/>
    </row>
    <row r="390" spans="1:92" x14ac:dyDescent="0.3">
      <c r="A390" s="227">
        <v>9</v>
      </c>
      <c r="B390" s="228" t="str">
        <f ca="1">IF(Distributivo_trabajo[[#This Row],[Nro.]]="","",VLOOKUP(Distributivo_trabajo[[#This Row],[Nro.]],'Nómina de personal'!$A:$C,3,0))</f>
        <v xml:space="preserve">DARWIN GEOVANY GUAYTA GUAITA </v>
      </c>
      <c r="C390" s="228" t="str">
        <f ca="1">IF(Distributivo_trabajo[[#This Row],[Nro.]]="","",VLOOKUP(Distributivo_trabajo[[#This Row],[Nro.]],'Nómina de personal'!$A:$K,11,0))</f>
        <v>Nomb. Definitivo</v>
      </c>
      <c r="D390" s="228" t="str">
        <f ca="1">IF(Distributivo_trabajo[[#This Row],[Nro.]]="","",VLOOKUP(Distributivo_trabajo[[#This Row],[Nro.]],'Nómina de personal'!$A:$L,12,0))</f>
        <v>Docente</v>
      </c>
      <c r="E390" s="228" t="str">
        <f ca="1">IF(Distributivo_trabajo[[#This Row],[Nro.]]="","",VLOOKUP(Distributivo_trabajo[[#This Row],[Nro.]],'Nómina de personal'!$A:$G,7,0))</f>
        <v>NOMBRAMIENTO DEFINITIVO DESDE 2001 DOCENTE DE ELECTRICIDAD</v>
      </c>
      <c r="F390" s="229" t="s">
        <v>713</v>
      </c>
      <c r="G390" s="229" t="s">
        <v>456</v>
      </c>
      <c r="H390" s="229" t="s">
        <v>215</v>
      </c>
      <c r="I390" s="230" t="s">
        <v>844</v>
      </c>
      <c r="J390" s="230"/>
      <c r="K390" s="230"/>
      <c r="L390" s="231"/>
      <c r="M390" s="231"/>
      <c r="N390" s="231"/>
      <c r="O390" s="231"/>
      <c r="P390" s="231"/>
      <c r="Q390" s="231"/>
      <c r="R390" s="231"/>
      <c r="S390" s="231"/>
      <c r="T390" s="231"/>
      <c r="U390" s="231"/>
      <c r="V390" s="231"/>
      <c r="W390" s="231"/>
      <c r="X390" s="231"/>
      <c r="Y390" s="231"/>
      <c r="Z390" s="231"/>
      <c r="AA390" s="231"/>
      <c r="AB390" s="231"/>
      <c r="AC390" s="231"/>
      <c r="AD390" s="231"/>
      <c r="AE390" s="231"/>
      <c r="AF390" s="231"/>
      <c r="AG390" s="231"/>
      <c r="AH390" s="231"/>
      <c r="AI390" s="231"/>
      <c r="AJ390" s="231"/>
      <c r="AK390" s="231"/>
      <c r="AL390" s="231"/>
      <c r="AM390" s="231"/>
      <c r="AN390" s="231"/>
      <c r="AO390" s="231"/>
      <c r="AP390" s="231"/>
      <c r="AQ390" s="231"/>
      <c r="AR390" s="231"/>
      <c r="AS390" s="231"/>
      <c r="AT390" s="232"/>
      <c r="AU390" s="232"/>
      <c r="AV390" s="232"/>
      <c r="AW390" s="232"/>
      <c r="AX390" s="233"/>
      <c r="AY390" s="232"/>
      <c r="AZ390" s="232"/>
      <c r="BA390" s="232"/>
      <c r="BB390" s="232"/>
      <c r="BC390" s="232"/>
      <c r="BD390" s="232"/>
      <c r="BE390" s="232"/>
      <c r="BF390" s="232"/>
      <c r="BG390" s="232"/>
      <c r="BH390" s="232">
        <v>1</v>
      </c>
      <c r="BI390" s="234">
        <f>+SUM(Distributivo_trabajo[[#This Row],[Grupo 3 años A]:[Tercero de BT IEME A]])</f>
        <v>1</v>
      </c>
      <c r="BJ390" s="235"/>
      <c r="BK390" s="235"/>
      <c r="BL390" s="235"/>
      <c r="BM390" s="235"/>
      <c r="BN390" s="235"/>
      <c r="BO390" s="235"/>
      <c r="BP390" s="235"/>
      <c r="BQ390" s="235"/>
      <c r="BR390" s="235"/>
      <c r="BS390" s="235"/>
      <c r="BT390" s="235"/>
      <c r="BU390" s="235"/>
      <c r="BV390" s="236"/>
      <c r="BW390" s="236"/>
      <c r="BX390" s="236"/>
      <c r="BY390" s="236"/>
      <c r="BZ390" s="237">
        <f>+SUM(Distributivo_trabajo[[#This Row],[Grupo 3 años A2]:[BTP]])</f>
        <v>0</v>
      </c>
      <c r="CA390" s="232"/>
      <c r="CB390" s="232"/>
      <c r="CC390" s="232"/>
      <c r="CD390" s="232"/>
      <c r="CE390" s="232"/>
      <c r="CF390" s="232"/>
      <c r="CG390" s="234">
        <f>+SUM(Distributivo_trabajo[[#This Row],[8vo A]:[Tercero de BGU A3]])</f>
        <v>0</v>
      </c>
      <c r="CH390" s="232"/>
      <c r="CI390" s="232"/>
      <c r="CJ390" s="232"/>
      <c r="CK39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90" s="234"/>
      <c r="CM390" s="234">
        <f>+SUM(Distributivo_trabajo[[#This Row],[Directivo]:[Total Periodos acompañamiento]])</f>
        <v>1</v>
      </c>
      <c r="CN390" s="238"/>
    </row>
    <row r="391" spans="1:92" x14ac:dyDescent="0.3">
      <c r="A391" s="227">
        <v>4</v>
      </c>
      <c r="B391" s="228" t="str">
        <f ca="1">IF(Distributivo_trabajo[[#This Row],[Nro.]]="","",VLOOKUP(Distributivo_trabajo[[#This Row],[Nro.]],'Nómina de personal'!$A:$C,3,0))</f>
        <v xml:space="preserve">BYRON SANTIAGO QUILUMBA MUILEMA  </v>
      </c>
      <c r="C391" s="228" t="str">
        <f ca="1">IF(Distributivo_trabajo[[#This Row],[Nro.]]="","",VLOOKUP(Distributivo_trabajo[[#This Row],[Nro.]],'Nómina de personal'!$A:$K,11,0))</f>
        <v>Nomb. Definitivo</v>
      </c>
      <c r="D391" s="228" t="str">
        <f ca="1">IF(Distributivo_trabajo[[#This Row],[Nro.]]="","",VLOOKUP(Distributivo_trabajo[[#This Row],[Nro.]],'Nómina de personal'!$A:$L,12,0))</f>
        <v>Docente</v>
      </c>
      <c r="E391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91" s="229" t="s">
        <v>713</v>
      </c>
      <c r="G391" s="229" t="s">
        <v>456</v>
      </c>
      <c r="H391" s="229" t="s">
        <v>215</v>
      </c>
      <c r="I391" s="230" t="s">
        <v>471</v>
      </c>
      <c r="J391" s="230"/>
      <c r="K391" s="230"/>
      <c r="L391" s="231"/>
      <c r="M391" s="231"/>
      <c r="N391" s="231"/>
      <c r="O391" s="231"/>
      <c r="P391" s="231"/>
      <c r="Q391" s="231"/>
      <c r="R391" s="231"/>
      <c r="S391" s="231"/>
      <c r="T391" s="231"/>
      <c r="U391" s="231"/>
      <c r="V391" s="231"/>
      <c r="W391" s="231"/>
      <c r="X391" s="231"/>
      <c r="Y391" s="231"/>
      <c r="Z391" s="231"/>
      <c r="AA391" s="231"/>
      <c r="AB391" s="231"/>
      <c r="AC391" s="231"/>
      <c r="AD391" s="231"/>
      <c r="AE391" s="231"/>
      <c r="AF391" s="231"/>
      <c r="AG391" s="231"/>
      <c r="AH391" s="231"/>
      <c r="AI391" s="231"/>
      <c r="AJ391" s="231"/>
      <c r="AK391" s="231"/>
      <c r="AL391" s="231"/>
      <c r="AM391" s="231"/>
      <c r="AN391" s="231"/>
      <c r="AO391" s="231"/>
      <c r="AP391" s="231"/>
      <c r="AQ391" s="231"/>
      <c r="AR391" s="231"/>
      <c r="AS391" s="231"/>
      <c r="AT391" s="232"/>
      <c r="AU391" s="232"/>
      <c r="AV391" s="232"/>
      <c r="AW391" s="232"/>
      <c r="AX391" s="233"/>
      <c r="AY391" s="232"/>
      <c r="AZ391" s="232"/>
      <c r="BA391" s="232"/>
      <c r="BB391" s="232"/>
      <c r="BC391" s="232"/>
      <c r="BD391" s="232"/>
      <c r="BE391" s="232"/>
      <c r="BF391" s="232"/>
      <c r="BG391" s="232"/>
      <c r="BH391" s="269">
        <v>6</v>
      </c>
      <c r="BI391" s="234">
        <f>+SUM(Distributivo_trabajo[[#This Row],[Grupo 3 años A]:[Tercero de BT IEME A]])</f>
        <v>6</v>
      </c>
      <c r="BJ391" s="235"/>
      <c r="BK391" s="235"/>
      <c r="BL391" s="235"/>
      <c r="BM391" s="235"/>
      <c r="BN391" s="235"/>
      <c r="BO391" s="235"/>
      <c r="BP391" s="235"/>
      <c r="BQ391" s="235"/>
      <c r="BR391" s="235"/>
      <c r="BS391" s="235"/>
      <c r="BT391" s="235"/>
      <c r="BU391" s="235"/>
      <c r="BV391" s="236"/>
      <c r="BW391" s="236"/>
      <c r="BX391" s="236"/>
      <c r="BY391" s="236"/>
      <c r="BZ391" s="237">
        <f>+SUM(Distributivo_trabajo[[#This Row],[Grupo 3 años A2]:[BTP]])</f>
        <v>0</v>
      </c>
      <c r="CA391" s="232"/>
      <c r="CB391" s="232"/>
      <c r="CC391" s="232"/>
      <c r="CD391" s="232"/>
      <c r="CE391" s="232"/>
      <c r="CF391" s="232"/>
      <c r="CG391" s="234">
        <f>+SUM(Distributivo_trabajo[[#This Row],[8vo A]:[Tercero de BGU A3]])</f>
        <v>0</v>
      </c>
      <c r="CH391" s="232"/>
      <c r="CI391" s="232"/>
      <c r="CJ391" s="232"/>
      <c r="CK39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391" s="234">
        <v>5</v>
      </c>
      <c r="CM391" s="234">
        <f>+SUM(Distributivo_trabajo[[#This Row],[Directivo]:[Total Periodos acompañamiento]])</f>
        <v>11</v>
      </c>
      <c r="CN391" s="238" t="s">
        <v>1377</v>
      </c>
    </row>
    <row r="392" spans="1:92" x14ac:dyDescent="0.3">
      <c r="A392" s="227">
        <v>4</v>
      </c>
      <c r="B392" s="228" t="str">
        <f ca="1">IF(Distributivo_trabajo[[#This Row],[Nro.]]="","",VLOOKUP(Distributivo_trabajo[[#This Row],[Nro.]],'Nómina de personal'!$A:$C,3,0))</f>
        <v xml:space="preserve">BYRON SANTIAGO QUILUMBA MUILEMA  </v>
      </c>
      <c r="C392" s="228" t="str">
        <f ca="1">IF(Distributivo_trabajo[[#This Row],[Nro.]]="","",VLOOKUP(Distributivo_trabajo[[#This Row],[Nro.]],'Nómina de personal'!$A:$K,11,0))</f>
        <v>Nomb. Definitivo</v>
      </c>
      <c r="D392" s="228" t="str">
        <f ca="1">IF(Distributivo_trabajo[[#This Row],[Nro.]]="","",VLOOKUP(Distributivo_trabajo[[#This Row],[Nro.]],'Nómina de personal'!$A:$L,12,0))</f>
        <v>Docente</v>
      </c>
      <c r="E392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92" s="229" t="s">
        <v>713</v>
      </c>
      <c r="G392" s="229" t="s">
        <v>456</v>
      </c>
      <c r="H392" s="229" t="s">
        <v>215</v>
      </c>
      <c r="I392" s="230" t="s">
        <v>545</v>
      </c>
      <c r="J392" s="230"/>
      <c r="K392" s="230"/>
      <c r="L392" s="231"/>
      <c r="M392" s="231"/>
      <c r="N392" s="231"/>
      <c r="O392" s="231"/>
      <c r="P392" s="231"/>
      <c r="Q392" s="231"/>
      <c r="R392" s="231"/>
      <c r="S392" s="231"/>
      <c r="T392" s="231"/>
      <c r="U392" s="231"/>
      <c r="V392" s="231"/>
      <c r="W392" s="231"/>
      <c r="X392" s="231"/>
      <c r="Y392" s="231"/>
      <c r="Z392" s="231"/>
      <c r="AA392" s="231"/>
      <c r="AB392" s="231"/>
      <c r="AC392" s="231"/>
      <c r="AD392" s="231"/>
      <c r="AE392" s="231"/>
      <c r="AF392" s="231"/>
      <c r="AG392" s="231"/>
      <c r="AH392" s="231"/>
      <c r="AI392" s="231"/>
      <c r="AJ392" s="231"/>
      <c r="AK392" s="231"/>
      <c r="AL392" s="231"/>
      <c r="AM392" s="231"/>
      <c r="AN392" s="231"/>
      <c r="AO392" s="231"/>
      <c r="AP392" s="231"/>
      <c r="AQ392" s="231"/>
      <c r="AR392" s="231"/>
      <c r="AS392" s="231"/>
      <c r="AT392" s="232"/>
      <c r="AU392" s="232"/>
      <c r="AV392" s="232"/>
      <c r="AW392" s="232"/>
      <c r="AX392" s="233"/>
      <c r="AY392" s="232"/>
      <c r="AZ392" s="232"/>
      <c r="BA392" s="232"/>
      <c r="BB392" s="232"/>
      <c r="BC392" s="232"/>
      <c r="BD392" s="232"/>
      <c r="BE392" s="232"/>
      <c r="BF392" s="232"/>
      <c r="BG392" s="232"/>
      <c r="BH392" s="269">
        <v>4</v>
      </c>
      <c r="BI392" s="234">
        <f>+SUM(Distributivo_trabajo[[#This Row],[Grupo 3 años A]:[Tercero de BT IEME A]])</f>
        <v>4</v>
      </c>
      <c r="BJ392" s="235"/>
      <c r="BK392" s="235"/>
      <c r="BL392" s="235"/>
      <c r="BM392" s="235"/>
      <c r="BN392" s="235"/>
      <c r="BO392" s="235"/>
      <c r="BP392" s="235"/>
      <c r="BQ392" s="235"/>
      <c r="BR392" s="235"/>
      <c r="BS392" s="235"/>
      <c r="BT392" s="235"/>
      <c r="BU392" s="235"/>
      <c r="BV392" s="236"/>
      <c r="BW392" s="236"/>
      <c r="BX392" s="236"/>
      <c r="BY392" s="236"/>
      <c r="BZ392" s="237">
        <f>+SUM(Distributivo_trabajo[[#This Row],[Grupo 3 años A2]:[BTP]])</f>
        <v>0</v>
      </c>
      <c r="CA392" s="232"/>
      <c r="CB392" s="232"/>
      <c r="CC392" s="232"/>
      <c r="CD392" s="232"/>
      <c r="CE392" s="232"/>
      <c r="CF392" s="232"/>
      <c r="CG392" s="234">
        <f>+SUM(Distributivo_trabajo[[#This Row],[8vo A]:[Tercero de BGU A3]])</f>
        <v>0</v>
      </c>
      <c r="CH392" s="232"/>
      <c r="CI392" s="232"/>
      <c r="CJ392" s="232"/>
      <c r="CK39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392" s="234"/>
      <c r="CM392" s="234">
        <f>+SUM(Distributivo_trabajo[[#This Row],[Directivo]:[Total Periodos acompañamiento]])</f>
        <v>4</v>
      </c>
      <c r="CN392" s="238" t="s">
        <v>1376</v>
      </c>
    </row>
    <row r="393" spans="1:92" x14ac:dyDescent="0.3">
      <c r="A393" s="227">
        <v>4</v>
      </c>
      <c r="B393" s="228" t="str">
        <f ca="1">IF(Distributivo_trabajo[[#This Row],[Nro.]]="","",VLOOKUP(Distributivo_trabajo[[#This Row],[Nro.]],'Nómina de personal'!$A:$C,3,0))</f>
        <v xml:space="preserve">BYRON SANTIAGO QUILUMBA MUILEMA  </v>
      </c>
      <c r="C393" s="228" t="str">
        <f ca="1">IF(Distributivo_trabajo[[#This Row],[Nro.]]="","",VLOOKUP(Distributivo_trabajo[[#This Row],[Nro.]],'Nómina de personal'!$A:$K,11,0))</f>
        <v>Nomb. Definitivo</v>
      </c>
      <c r="D393" s="228" t="str">
        <f ca="1">IF(Distributivo_trabajo[[#This Row],[Nro.]]="","",VLOOKUP(Distributivo_trabajo[[#This Row],[Nro.]],'Nómina de personal'!$A:$L,12,0))</f>
        <v>Docente</v>
      </c>
      <c r="E393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93" s="229" t="s">
        <v>713</v>
      </c>
      <c r="G393" s="229" t="s">
        <v>456</v>
      </c>
      <c r="H393" s="229" t="s">
        <v>215</v>
      </c>
      <c r="I393" s="230" t="s">
        <v>579</v>
      </c>
      <c r="J393" s="230"/>
      <c r="K393" s="230"/>
      <c r="L393" s="231"/>
      <c r="M393" s="231"/>
      <c r="N393" s="231"/>
      <c r="O393" s="231"/>
      <c r="P393" s="231"/>
      <c r="Q393" s="231"/>
      <c r="R393" s="231"/>
      <c r="S393" s="231"/>
      <c r="T393" s="231"/>
      <c r="U393" s="231"/>
      <c r="V393" s="231"/>
      <c r="W393" s="231"/>
      <c r="X393" s="231"/>
      <c r="Y393" s="231"/>
      <c r="Z393" s="231"/>
      <c r="AA393" s="231"/>
      <c r="AB393" s="231"/>
      <c r="AC393" s="231"/>
      <c r="AD393" s="231"/>
      <c r="AE393" s="231"/>
      <c r="AF393" s="231"/>
      <c r="AG393" s="231"/>
      <c r="AH393" s="231"/>
      <c r="AI393" s="231"/>
      <c r="AJ393" s="231"/>
      <c r="AK393" s="231"/>
      <c r="AL393" s="231"/>
      <c r="AM393" s="231"/>
      <c r="AN393" s="231"/>
      <c r="AO393" s="231"/>
      <c r="AP393" s="231"/>
      <c r="AQ393" s="231"/>
      <c r="AR393" s="231"/>
      <c r="AS393" s="231"/>
      <c r="AT393" s="232"/>
      <c r="AU393" s="232"/>
      <c r="AV393" s="232"/>
      <c r="AW393" s="232"/>
      <c r="AX393" s="233"/>
      <c r="AY393" s="232"/>
      <c r="AZ393" s="232"/>
      <c r="BA393" s="232"/>
      <c r="BB393" s="232"/>
      <c r="BC393" s="232"/>
      <c r="BD393" s="232"/>
      <c r="BE393" s="232"/>
      <c r="BF393" s="232"/>
      <c r="BG393" s="232"/>
      <c r="BH393" s="269">
        <v>4</v>
      </c>
      <c r="BI393" s="234">
        <f>+SUM(Distributivo_trabajo[[#This Row],[Grupo 3 años A]:[Tercero de BT IEME A]])</f>
        <v>4</v>
      </c>
      <c r="BJ393" s="235"/>
      <c r="BK393" s="235"/>
      <c r="BL393" s="235"/>
      <c r="BM393" s="235"/>
      <c r="BN393" s="235"/>
      <c r="BO393" s="235"/>
      <c r="BP393" s="235"/>
      <c r="BQ393" s="235"/>
      <c r="BR393" s="235"/>
      <c r="BS393" s="235"/>
      <c r="BT393" s="235"/>
      <c r="BU393" s="235"/>
      <c r="BV393" s="236"/>
      <c r="BW393" s="236"/>
      <c r="BX393" s="236"/>
      <c r="BY393" s="236"/>
      <c r="BZ393" s="237">
        <f>+SUM(Distributivo_trabajo[[#This Row],[Grupo 3 años A2]:[BTP]])</f>
        <v>0</v>
      </c>
      <c r="CA393" s="232"/>
      <c r="CB393" s="232"/>
      <c r="CC393" s="232"/>
      <c r="CD393" s="232"/>
      <c r="CE393" s="232"/>
      <c r="CF393" s="232"/>
      <c r="CG393" s="234">
        <f>+SUM(Distributivo_trabajo[[#This Row],[8vo A]:[Tercero de BGU A3]])</f>
        <v>0</v>
      </c>
      <c r="CH393" s="232"/>
      <c r="CI393" s="232"/>
      <c r="CJ393" s="232"/>
      <c r="CK393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393" s="234"/>
      <c r="CM393" s="234">
        <f>+SUM(Distributivo_trabajo[[#This Row],[Directivo]:[Total Periodos acompañamiento]])</f>
        <v>4</v>
      </c>
      <c r="CN393" s="238" t="s">
        <v>1376</v>
      </c>
    </row>
    <row r="394" spans="1:92" x14ac:dyDescent="0.3">
      <c r="A394" s="227">
        <v>4</v>
      </c>
      <c r="B394" s="228" t="str">
        <f ca="1">IF(Distributivo_trabajo[[#This Row],[Nro.]]="","",VLOOKUP(Distributivo_trabajo[[#This Row],[Nro.]],'Nómina de personal'!$A:$C,3,0))</f>
        <v xml:space="preserve">BYRON SANTIAGO QUILUMBA MUILEMA  </v>
      </c>
      <c r="C394" s="228" t="str">
        <f ca="1">IF(Distributivo_trabajo[[#This Row],[Nro.]]="","",VLOOKUP(Distributivo_trabajo[[#This Row],[Nro.]],'Nómina de personal'!$A:$K,11,0))</f>
        <v>Nomb. Definitivo</v>
      </c>
      <c r="D394" s="228" t="str">
        <f ca="1">IF(Distributivo_trabajo[[#This Row],[Nro.]]="","",VLOOKUP(Distributivo_trabajo[[#This Row],[Nro.]],'Nómina de personal'!$A:$L,12,0))</f>
        <v>Docente</v>
      </c>
      <c r="E394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94" s="229" t="s">
        <v>713</v>
      </c>
      <c r="G394" s="229" t="s">
        <v>456</v>
      </c>
      <c r="H394" s="229" t="s">
        <v>215</v>
      </c>
      <c r="I394" s="230" t="s">
        <v>646</v>
      </c>
      <c r="J394" s="230"/>
      <c r="K394" s="230"/>
      <c r="L394" s="231"/>
      <c r="M394" s="231"/>
      <c r="N394" s="231"/>
      <c r="O394" s="231"/>
      <c r="P394" s="231"/>
      <c r="Q394" s="231"/>
      <c r="R394" s="231"/>
      <c r="S394" s="231"/>
      <c r="T394" s="231"/>
      <c r="U394" s="231"/>
      <c r="V394" s="231"/>
      <c r="W394" s="231"/>
      <c r="X394" s="231"/>
      <c r="Y394" s="231"/>
      <c r="Z394" s="231"/>
      <c r="AA394" s="231"/>
      <c r="AB394" s="231"/>
      <c r="AC394" s="231"/>
      <c r="AD394" s="231"/>
      <c r="AE394" s="231"/>
      <c r="AF394" s="231"/>
      <c r="AG394" s="231"/>
      <c r="AH394" s="231"/>
      <c r="AI394" s="231"/>
      <c r="AJ394" s="231"/>
      <c r="AK394" s="231"/>
      <c r="AL394" s="231"/>
      <c r="AM394" s="231"/>
      <c r="AN394" s="231"/>
      <c r="AO394" s="231"/>
      <c r="AP394" s="231"/>
      <c r="AQ394" s="231"/>
      <c r="AR394" s="231"/>
      <c r="AS394" s="231"/>
      <c r="AT394" s="232"/>
      <c r="AU394" s="232"/>
      <c r="AV394" s="232"/>
      <c r="AW394" s="232"/>
      <c r="AX394" s="233"/>
      <c r="AY394" s="232"/>
      <c r="AZ394" s="232"/>
      <c r="BA394" s="232"/>
      <c r="BB394" s="232"/>
      <c r="BC394" s="232"/>
      <c r="BD394" s="232"/>
      <c r="BE394" s="232"/>
      <c r="BF394" s="269">
        <v>6</v>
      </c>
      <c r="BG394" s="232"/>
      <c r="BH394" s="232"/>
      <c r="BI394" s="234">
        <f>+SUM(Distributivo_trabajo[[#This Row],[Grupo 3 años A]:[Tercero de BT IEME A]])</f>
        <v>6</v>
      </c>
      <c r="BJ394" s="235"/>
      <c r="BK394" s="235"/>
      <c r="BL394" s="235"/>
      <c r="BM394" s="235"/>
      <c r="BN394" s="235"/>
      <c r="BO394" s="235"/>
      <c r="BP394" s="235"/>
      <c r="BQ394" s="235"/>
      <c r="BR394" s="235"/>
      <c r="BS394" s="235"/>
      <c r="BT394" s="235"/>
      <c r="BU394" s="235"/>
      <c r="BV394" s="236"/>
      <c r="BW394" s="236"/>
      <c r="BX394" s="236"/>
      <c r="BY394" s="236"/>
      <c r="BZ394" s="237">
        <f>+SUM(Distributivo_trabajo[[#This Row],[Grupo 3 años A2]:[BTP]])</f>
        <v>0</v>
      </c>
      <c r="CA394" s="232"/>
      <c r="CB394" s="232"/>
      <c r="CC394" s="232"/>
      <c r="CD394" s="232"/>
      <c r="CE394" s="232"/>
      <c r="CF394" s="232"/>
      <c r="CG394" s="234">
        <f>+SUM(Distributivo_trabajo[[#This Row],[8vo A]:[Tercero de BGU A3]])</f>
        <v>0</v>
      </c>
      <c r="CH394" s="232"/>
      <c r="CI394" s="232"/>
      <c r="CJ394" s="232"/>
      <c r="CK394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394" s="234"/>
      <c r="CM394" s="234">
        <f>+SUM(Distributivo_trabajo[[#This Row],[Directivo]:[Total Periodos acompañamiento]])</f>
        <v>6</v>
      </c>
      <c r="CN394" s="238"/>
    </row>
    <row r="395" spans="1:92" x14ac:dyDescent="0.3">
      <c r="A395" s="227">
        <v>4</v>
      </c>
      <c r="B395" s="228" t="str">
        <f ca="1">IF(Distributivo_trabajo[[#This Row],[Nro.]]="","",VLOOKUP(Distributivo_trabajo[[#This Row],[Nro.]],'Nómina de personal'!$A:$C,3,0))</f>
        <v xml:space="preserve">BYRON SANTIAGO QUILUMBA MUILEMA  </v>
      </c>
      <c r="C395" s="228" t="str">
        <f ca="1">IF(Distributivo_trabajo[[#This Row],[Nro.]]="","",VLOOKUP(Distributivo_trabajo[[#This Row],[Nro.]],'Nómina de personal'!$A:$K,11,0))</f>
        <v>Nomb. Definitivo</v>
      </c>
      <c r="D395" s="228" t="str">
        <f ca="1">IF(Distributivo_trabajo[[#This Row],[Nro.]]="","",VLOOKUP(Distributivo_trabajo[[#This Row],[Nro.]],'Nómina de personal'!$A:$L,12,0))</f>
        <v>Docente</v>
      </c>
      <c r="E395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95" s="229" t="s">
        <v>713</v>
      </c>
      <c r="G395" s="229" t="s">
        <v>456</v>
      </c>
      <c r="H395" s="229" t="s">
        <v>215</v>
      </c>
      <c r="I395" s="230" t="s">
        <v>646</v>
      </c>
      <c r="J395" s="242"/>
      <c r="K395" s="242"/>
      <c r="L395" s="243"/>
      <c r="M395" s="243"/>
      <c r="N395" s="243"/>
      <c r="O395" s="243"/>
      <c r="P395" s="231"/>
      <c r="Q395" s="231"/>
      <c r="R395" s="231"/>
      <c r="S395" s="231"/>
      <c r="T395" s="231"/>
      <c r="U395" s="231"/>
      <c r="V395" s="231"/>
      <c r="W395" s="231"/>
      <c r="X395" s="231"/>
      <c r="Y395" s="231"/>
      <c r="Z395" s="231"/>
      <c r="AA395" s="231"/>
      <c r="AB395" s="231"/>
      <c r="AC395" s="231"/>
      <c r="AD395" s="231"/>
      <c r="AE395" s="231"/>
      <c r="AF395" s="231"/>
      <c r="AG395" s="231"/>
      <c r="AH395" s="231"/>
      <c r="AI395" s="231"/>
      <c r="AJ395" s="243"/>
      <c r="AK395" s="243"/>
      <c r="AL395" s="243"/>
      <c r="AM395" s="243"/>
      <c r="AN395" s="243"/>
      <c r="AO395" s="243"/>
      <c r="AP395" s="243"/>
      <c r="AQ395" s="243"/>
      <c r="AR395" s="243"/>
      <c r="AS395" s="243"/>
      <c r="AT395" s="244"/>
      <c r="AU395" s="244"/>
      <c r="AV395" s="244"/>
      <c r="AW395" s="244"/>
      <c r="AX395" s="245"/>
      <c r="AY395" s="244"/>
      <c r="AZ395" s="244"/>
      <c r="BA395" s="244"/>
      <c r="BB395" s="244"/>
      <c r="BC395" s="244"/>
      <c r="BD395" s="244"/>
      <c r="BE395" s="244"/>
      <c r="BF395" s="244"/>
      <c r="BG395" s="270">
        <v>4</v>
      </c>
      <c r="BH395" s="244"/>
      <c r="BI395" s="246">
        <f>+SUM(Distributivo_trabajo[[#This Row],[Grupo 3 años A]:[Tercero de BT IEME A]])</f>
        <v>4</v>
      </c>
      <c r="BJ395" s="247"/>
      <c r="BK395" s="247"/>
      <c r="BL395" s="247"/>
      <c r="BM395" s="247"/>
      <c r="BN395" s="247"/>
      <c r="BO395" s="247"/>
      <c r="BP395" s="247"/>
      <c r="BQ395" s="247"/>
      <c r="BR395" s="247"/>
      <c r="BS395" s="247"/>
      <c r="BT395" s="247"/>
      <c r="BU395" s="247"/>
      <c r="BV395" s="248"/>
      <c r="BW395" s="248"/>
      <c r="BX395" s="248"/>
      <c r="BY395" s="248"/>
      <c r="BZ395" s="249">
        <f>+SUM(Distributivo_trabajo[[#This Row],[Grupo 3 años A2]:[BTP]])</f>
        <v>0</v>
      </c>
      <c r="CA395" s="244"/>
      <c r="CB395" s="244"/>
      <c r="CC395" s="244"/>
      <c r="CD395" s="244"/>
      <c r="CE395" s="244"/>
      <c r="CF395" s="244"/>
      <c r="CG395" s="246">
        <f>+SUM(Distributivo_trabajo[[#This Row],[8vo A]:[Tercero de BGU A3]])</f>
        <v>0</v>
      </c>
      <c r="CH395" s="244"/>
      <c r="CI395" s="244"/>
      <c r="CJ395" s="244"/>
      <c r="CK39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395" s="246"/>
      <c r="CM395" s="246">
        <f>+SUM(Distributivo_trabajo[[#This Row],[Directivo]:[Total Periodos acompañamiento]])</f>
        <v>4</v>
      </c>
      <c r="CN395" s="238" t="s">
        <v>1377</v>
      </c>
    </row>
    <row r="396" spans="1:92" x14ac:dyDescent="0.3">
      <c r="A396" s="227">
        <v>4</v>
      </c>
      <c r="B396" s="228" t="str">
        <f ca="1">IF(Distributivo_trabajo[[#This Row],[Nro.]]="","",VLOOKUP(Distributivo_trabajo[[#This Row],[Nro.]],'Nómina de personal'!$A:$C,3,0))</f>
        <v xml:space="preserve">BYRON SANTIAGO QUILUMBA MUILEMA  </v>
      </c>
      <c r="C396" s="228" t="str">
        <f ca="1">IF(Distributivo_trabajo[[#This Row],[Nro.]]="","",VLOOKUP(Distributivo_trabajo[[#This Row],[Nro.]],'Nómina de personal'!$A:$K,11,0))</f>
        <v>Nomb. Definitivo</v>
      </c>
      <c r="D396" s="228" t="str">
        <f ca="1">IF(Distributivo_trabajo[[#This Row],[Nro.]]="","",VLOOKUP(Distributivo_trabajo[[#This Row],[Nro.]],'Nómina de personal'!$A:$L,12,0))</f>
        <v>Docente</v>
      </c>
      <c r="E396" s="228" t="str">
        <f ca="1">IF(Distributivo_trabajo[[#This Row],[Nro.]]="","",VLOOKUP(Distributivo_trabajo[[#This Row],[Nro.]],'Nómina de personal'!$A:$G,7,0))</f>
        <v xml:space="preserve">TRASPASO DE PARTIDA POR SECTORIZACIÓN 2020 DOCENTE DE ELECTRICIDAD Y ELECTRÓNICA </v>
      </c>
      <c r="F396" s="229" t="s">
        <v>713</v>
      </c>
      <c r="G396" s="229" t="s">
        <v>456</v>
      </c>
      <c r="H396" s="229" t="s">
        <v>215</v>
      </c>
      <c r="I396" s="230" t="s">
        <v>844</v>
      </c>
      <c r="J396" s="230"/>
      <c r="K396" s="230"/>
      <c r="L396" s="231"/>
      <c r="M396" s="231"/>
      <c r="N396" s="231"/>
      <c r="O396" s="231"/>
      <c r="P396" s="231"/>
      <c r="Q396" s="231"/>
      <c r="R396" s="231"/>
      <c r="S396" s="231"/>
      <c r="T396" s="231"/>
      <c r="U396" s="231"/>
      <c r="V396" s="231"/>
      <c r="W396" s="231"/>
      <c r="X396" s="231"/>
      <c r="Y396" s="231"/>
      <c r="Z396" s="231"/>
      <c r="AA396" s="231"/>
      <c r="AB396" s="231"/>
      <c r="AC396" s="231"/>
      <c r="AD396" s="231"/>
      <c r="AE396" s="231"/>
      <c r="AF396" s="231"/>
      <c r="AG396" s="231"/>
      <c r="AH396" s="231"/>
      <c r="AI396" s="231"/>
      <c r="AJ396" s="231"/>
      <c r="AK396" s="231"/>
      <c r="AL396" s="231"/>
      <c r="AM396" s="231"/>
      <c r="AN396" s="231"/>
      <c r="AO396" s="231"/>
      <c r="AP396" s="231"/>
      <c r="AQ396" s="231"/>
      <c r="AR396" s="231"/>
      <c r="AS396" s="231"/>
      <c r="AT396" s="232"/>
      <c r="AU396" s="232"/>
      <c r="AV396" s="232"/>
      <c r="AW396" s="232"/>
      <c r="AX396" s="233"/>
      <c r="AY396" s="232"/>
      <c r="AZ396" s="232"/>
      <c r="BA396" s="232"/>
      <c r="BB396" s="232"/>
      <c r="BC396" s="232"/>
      <c r="BD396" s="232"/>
      <c r="BE396" s="232"/>
      <c r="BF396" s="232">
        <v>1</v>
      </c>
      <c r="BG396" s="232"/>
      <c r="BH396" s="232"/>
      <c r="BI396" s="234">
        <f>+SUM(Distributivo_trabajo[[#This Row],[Grupo 3 años A]:[Tercero de BT IEME A]])</f>
        <v>1</v>
      </c>
      <c r="BJ396" s="235"/>
      <c r="BK396" s="235"/>
      <c r="BL396" s="235"/>
      <c r="BM396" s="235"/>
      <c r="BN396" s="235"/>
      <c r="BO396" s="235"/>
      <c r="BP396" s="235"/>
      <c r="BQ396" s="235"/>
      <c r="BR396" s="235"/>
      <c r="BS396" s="235"/>
      <c r="BT396" s="235"/>
      <c r="BU396" s="235"/>
      <c r="BV396" s="236"/>
      <c r="BW396" s="236"/>
      <c r="BX396" s="236"/>
      <c r="BY396" s="236"/>
      <c r="BZ396" s="237">
        <f>+SUM(Distributivo_trabajo[[#This Row],[Grupo 3 años A2]:[BTP]])</f>
        <v>0</v>
      </c>
      <c r="CA396" s="232"/>
      <c r="CB396" s="232"/>
      <c r="CC396" s="232"/>
      <c r="CD396" s="232"/>
      <c r="CE396" s="232"/>
      <c r="CF396" s="232"/>
      <c r="CG396" s="234">
        <f>+SUM(Distributivo_trabajo[[#This Row],[8vo A]:[Tercero de BGU A3]])</f>
        <v>0</v>
      </c>
      <c r="CH396" s="232"/>
      <c r="CI396" s="232"/>
      <c r="CJ396" s="232"/>
      <c r="CK39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96" s="234"/>
      <c r="CM396" s="234">
        <f>+SUM(Distributivo_trabajo[[#This Row],[Directivo]:[Total Periodos acompañamiento]])</f>
        <v>1</v>
      </c>
      <c r="CN396" s="238"/>
    </row>
    <row r="397" spans="1:92" x14ac:dyDescent="0.3">
      <c r="A397" s="227">
        <v>13</v>
      </c>
      <c r="B397" s="228" t="str">
        <f ca="1">IF(Distributivo_trabajo[[#This Row],[Nro.]]="","",VLOOKUP(Distributivo_trabajo[[#This Row],[Nro.]],'Nómina de personal'!$A:$C,3,0))</f>
        <v xml:space="preserve">DIEGO HERNAN  ALMACHI TASINCHANO </v>
      </c>
      <c r="C397" s="228" t="str">
        <f ca="1">IF(Distributivo_trabajo[[#This Row],[Nro.]]="","",VLOOKUP(Distributivo_trabajo[[#This Row],[Nro.]],'Nómina de personal'!$A:$K,11,0))</f>
        <v>Contrato</v>
      </c>
      <c r="D397" s="228" t="str">
        <f ca="1">IF(Distributivo_trabajo[[#This Row],[Nro.]]="","",VLOOKUP(Distributivo_trabajo[[#This Row],[Nro.]],'Nómina de personal'!$A:$L,12,0))</f>
        <v>Docente</v>
      </c>
      <c r="E397" s="228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397" s="229" t="s">
        <v>713</v>
      </c>
      <c r="G397" s="229" t="s">
        <v>456</v>
      </c>
      <c r="H397" s="229" t="s">
        <v>215</v>
      </c>
      <c r="I397" s="230" t="s">
        <v>471</v>
      </c>
      <c r="J397" s="230"/>
      <c r="K397" s="230"/>
      <c r="L397" s="231"/>
      <c r="M397" s="231"/>
      <c r="N397" s="231"/>
      <c r="O397" s="231"/>
      <c r="P397" s="231"/>
      <c r="Q397" s="231"/>
      <c r="R397" s="231"/>
      <c r="S397" s="231"/>
      <c r="T397" s="231"/>
      <c r="U397" s="231"/>
      <c r="V397" s="231"/>
      <c r="W397" s="231"/>
      <c r="X397" s="231"/>
      <c r="Y397" s="231"/>
      <c r="Z397" s="231"/>
      <c r="AA397" s="231"/>
      <c r="AB397" s="231"/>
      <c r="AC397" s="231"/>
      <c r="AD397" s="231"/>
      <c r="AE397" s="231"/>
      <c r="AF397" s="231"/>
      <c r="AG397" s="231"/>
      <c r="AH397" s="231"/>
      <c r="AI397" s="231"/>
      <c r="AJ397" s="231"/>
      <c r="AK397" s="231"/>
      <c r="AL397" s="231"/>
      <c r="AM397" s="231"/>
      <c r="AN397" s="231"/>
      <c r="AO397" s="231"/>
      <c r="AP397" s="231"/>
      <c r="AQ397" s="231"/>
      <c r="AR397" s="231"/>
      <c r="AS397" s="231"/>
      <c r="AT397" s="232"/>
      <c r="AU397" s="232"/>
      <c r="AV397" s="232"/>
      <c r="AW397" s="232"/>
      <c r="AX397" s="233"/>
      <c r="AY397" s="232"/>
      <c r="AZ397" s="232"/>
      <c r="BA397" s="232"/>
      <c r="BB397" s="232"/>
      <c r="BC397" s="232"/>
      <c r="BD397" s="232"/>
      <c r="BE397" s="232"/>
      <c r="BF397" s="232"/>
      <c r="BG397" s="232"/>
      <c r="BH397" s="269">
        <v>6</v>
      </c>
      <c r="BI397" s="234">
        <f>+SUM(Distributivo_trabajo[[#This Row],[Grupo 3 años A]:[Tercero de BT IEME A]])</f>
        <v>6</v>
      </c>
      <c r="BJ397" s="235"/>
      <c r="BK397" s="235"/>
      <c r="BL397" s="235"/>
      <c r="BM397" s="235"/>
      <c r="BN397" s="235"/>
      <c r="BO397" s="235"/>
      <c r="BP397" s="235"/>
      <c r="BQ397" s="235"/>
      <c r="BR397" s="235"/>
      <c r="BS397" s="235"/>
      <c r="BT397" s="235"/>
      <c r="BU397" s="235"/>
      <c r="BV397" s="236"/>
      <c r="BW397" s="236"/>
      <c r="BX397" s="236"/>
      <c r="BY397" s="236"/>
      <c r="BZ397" s="237">
        <f>+SUM(Distributivo_trabajo[[#This Row],[Grupo 3 años A2]:[BTP]])</f>
        <v>0</v>
      </c>
      <c r="CA397" s="232"/>
      <c r="CB397" s="232"/>
      <c r="CC397" s="232"/>
      <c r="CD397" s="232"/>
      <c r="CE397" s="232"/>
      <c r="CF397" s="232"/>
      <c r="CG397" s="234">
        <f>+SUM(Distributivo_trabajo[[#This Row],[8vo A]:[Tercero de BGU A3]])</f>
        <v>0</v>
      </c>
      <c r="CH397" s="232"/>
      <c r="CI397" s="232"/>
      <c r="CJ397" s="232"/>
      <c r="CK39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397" s="234">
        <v>5</v>
      </c>
      <c r="CM397" s="234">
        <f>+SUM(Distributivo_trabajo[[#This Row],[Directivo]:[Total Periodos acompañamiento]])</f>
        <v>11</v>
      </c>
      <c r="CN397" s="238" t="s">
        <v>1376</v>
      </c>
    </row>
    <row r="398" spans="1:92" x14ac:dyDescent="0.3">
      <c r="A398" s="227">
        <v>13</v>
      </c>
      <c r="B398" s="228" t="str">
        <f ca="1">IF(Distributivo_trabajo[[#This Row],[Nro.]]="","",VLOOKUP(Distributivo_trabajo[[#This Row],[Nro.]],'Nómina de personal'!$A:$C,3,0))</f>
        <v xml:space="preserve">DIEGO HERNAN  ALMACHI TASINCHANO </v>
      </c>
      <c r="C398" s="228" t="str">
        <f ca="1">IF(Distributivo_trabajo[[#This Row],[Nro.]]="","",VLOOKUP(Distributivo_trabajo[[#This Row],[Nro.]],'Nómina de personal'!$A:$K,11,0))</f>
        <v>Contrato</v>
      </c>
      <c r="D398" s="228" t="str">
        <f ca="1">IF(Distributivo_trabajo[[#This Row],[Nro.]]="","",VLOOKUP(Distributivo_trabajo[[#This Row],[Nro.]],'Nómina de personal'!$A:$L,12,0))</f>
        <v>Docente</v>
      </c>
      <c r="E398" s="228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398" s="229" t="s">
        <v>713</v>
      </c>
      <c r="G398" s="229" t="s">
        <v>456</v>
      </c>
      <c r="H398" s="229" t="s">
        <v>215</v>
      </c>
      <c r="I398" s="230" t="s">
        <v>579</v>
      </c>
      <c r="J398" s="230"/>
      <c r="K398" s="230"/>
      <c r="L398" s="231"/>
      <c r="M398" s="231"/>
      <c r="N398" s="231"/>
      <c r="O398" s="231"/>
      <c r="P398" s="231"/>
      <c r="Q398" s="231"/>
      <c r="R398" s="231"/>
      <c r="S398" s="231"/>
      <c r="T398" s="231"/>
      <c r="U398" s="231"/>
      <c r="V398" s="231"/>
      <c r="W398" s="231"/>
      <c r="X398" s="231"/>
      <c r="Y398" s="231"/>
      <c r="Z398" s="231"/>
      <c r="AA398" s="231"/>
      <c r="AB398" s="231"/>
      <c r="AC398" s="231"/>
      <c r="AD398" s="231"/>
      <c r="AE398" s="231"/>
      <c r="AF398" s="231"/>
      <c r="AG398" s="231"/>
      <c r="AH398" s="231"/>
      <c r="AI398" s="231"/>
      <c r="AJ398" s="231"/>
      <c r="AK398" s="231"/>
      <c r="AL398" s="231"/>
      <c r="AM398" s="231"/>
      <c r="AN398" s="231"/>
      <c r="AO398" s="231"/>
      <c r="AP398" s="231"/>
      <c r="AQ398" s="231"/>
      <c r="AR398" s="231"/>
      <c r="AS398" s="231"/>
      <c r="AT398" s="232"/>
      <c r="AU398" s="232"/>
      <c r="AV398" s="232"/>
      <c r="AW398" s="232"/>
      <c r="AX398" s="233"/>
      <c r="AY398" s="232"/>
      <c r="AZ398" s="232"/>
      <c r="BA398" s="232"/>
      <c r="BB398" s="232"/>
      <c r="BC398" s="232"/>
      <c r="BD398" s="232"/>
      <c r="BE398" s="232"/>
      <c r="BF398" s="232"/>
      <c r="BG398" s="232"/>
      <c r="BH398" s="269">
        <v>4</v>
      </c>
      <c r="BI398" s="234">
        <f>+SUM(Distributivo_trabajo[[#This Row],[Grupo 3 años A]:[Tercero de BT IEME A]])</f>
        <v>4</v>
      </c>
      <c r="BJ398" s="235"/>
      <c r="BK398" s="235"/>
      <c r="BL398" s="235"/>
      <c r="BM398" s="235"/>
      <c r="BN398" s="235"/>
      <c r="BO398" s="235"/>
      <c r="BP398" s="235"/>
      <c r="BQ398" s="235"/>
      <c r="BR398" s="235"/>
      <c r="BS398" s="235"/>
      <c r="BT398" s="235"/>
      <c r="BU398" s="235"/>
      <c r="BV398" s="236"/>
      <c r="BW398" s="236"/>
      <c r="BX398" s="236"/>
      <c r="BY398" s="236"/>
      <c r="BZ398" s="237">
        <f>+SUM(Distributivo_trabajo[[#This Row],[Grupo 3 años A2]:[BTP]])</f>
        <v>0</v>
      </c>
      <c r="CA398" s="232"/>
      <c r="CB398" s="232"/>
      <c r="CC398" s="232"/>
      <c r="CD398" s="232"/>
      <c r="CE398" s="232"/>
      <c r="CF398" s="232"/>
      <c r="CG398" s="234">
        <f>+SUM(Distributivo_trabajo[[#This Row],[8vo A]:[Tercero de BGU A3]])</f>
        <v>0</v>
      </c>
      <c r="CH398" s="232"/>
      <c r="CI398" s="232"/>
      <c r="CJ398" s="232"/>
      <c r="CK398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4</v>
      </c>
      <c r="CL398" s="234"/>
      <c r="CM398" s="234">
        <f>+SUM(Distributivo_trabajo[[#This Row],[Directivo]:[Total Periodos acompañamiento]])</f>
        <v>4</v>
      </c>
      <c r="CN398" s="238" t="s">
        <v>1377</v>
      </c>
    </row>
    <row r="399" spans="1:92" x14ac:dyDescent="0.3">
      <c r="A399" s="239">
        <v>13</v>
      </c>
      <c r="B399" s="240" t="str">
        <f ca="1">IF(Distributivo_trabajo[[#This Row],[Nro.]]="","",VLOOKUP(Distributivo_trabajo[[#This Row],[Nro.]],'Nómina de personal'!$A:$C,3,0))</f>
        <v xml:space="preserve">DIEGO HERNAN  ALMACHI TASINCHANO </v>
      </c>
      <c r="C399" s="240" t="str">
        <f ca="1">IF(Distributivo_trabajo[[#This Row],[Nro.]]="","",VLOOKUP(Distributivo_trabajo[[#This Row],[Nro.]],'Nómina de personal'!$A:$K,11,0))</f>
        <v>Contrato</v>
      </c>
      <c r="D399" s="240" t="str">
        <f ca="1">IF(Distributivo_trabajo[[#This Row],[Nro.]]="","",VLOOKUP(Distributivo_trabajo[[#This Row],[Nro.]],'Nómina de personal'!$A:$L,12,0))</f>
        <v>Docente</v>
      </c>
      <c r="E399" s="240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399" s="229" t="s">
        <v>713</v>
      </c>
      <c r="G399" s="229" t="s">
        <v>456</v>
      </c>
      <c r="H399" s="229" t="s">
        <v>215</v>
      </c>
      <c r="I399" s="230" t="s">
        <v>609</v>
      </c>
      <c r="J399" s="232"/>
      <c r="K399" s="232"/>
      <c r="L399" s="232"/>
      <c r="M399" s="232"/>
      <c r="N399" s="232"/>
      <c r="O399" s="232"/>
      <c r="P399" s="232"/>
      <c r="Q399" s="232"/>
      <c r="R399" s="232"/>
      <c r="S399" s="232"/>
      <c r="T399" s="231"/>
      <c r="U399" s="231"/>
      <c r="V399" s="231"/>
      <c r="W399" s="231"/>
      <c r="X399" s="231"/>
      <c r="Y399" s="231"/>
      <c r="Z399" s="231"/>
      <c r="AA399" s="231"/>
      <c r="AB399" s="231"/>
      <c r="AC399" s="231"/>
      <c r="AD399" s="231"/>
      <c r="AE399" s="231"/>
      <c r="AF399" s="231"/>
      <c r="AG399" s="231"/>
      <c r="AH399" s="231"/>
      <c r="AI399" s="231"/>
      <c r="AJ399" s="243"/>
      <c r="AK399" s="243"/>
      <c r="AL399" s="243"/>
      <c r="AM399" s="243"/>
      <c r="AN399" s="243"/>
      <c r="AO399" s="243"/>
      <c r="AP399" s="243"/>
      <c r="AQ399" s="243"/>
      <c r="AR399" s="243"/>
      <c r="AS399" s="243"/>
      <c r="AT399" s="244"/>
      <c r="AU399" s="244"/>
      <c r="AV399" s="244"/>
      <c r="AW399" s="244"/>
      <c r="AX399" s="245"/>
      <c r="AY399" s="244"/>
      <c r="AZ399" s="244"/>
      <c r="BA399" s="244"/>
      <c r="BB399" s="244"/>
      <c r="BC399" s="244"/>
      <c r="BD399" s="244"/>
      <c r="BE399" s="244"/>
      <c r="BF399" s="270">
        <v>1</v>
      </c>
      <c r="BG399" s="244"/>
      <c r="BH399" s="244"/>
      <c r="BI399" s="246">
        <f>+SUM(Distributivo_trabajo[[#This Row],[Grupo 3 años A]:[Tercero de BT IEME A]])</f>
        <v>1</v>
      </c>
      <c r="BJ399" s="247"/>
      <c r="BK399" s="247"/>
      <c r="BL399" s="247"/>
      <c r="BM399" s="247"/>
      <c r="BN399" s="247"/>
      <c r="BO399" s="247"/>
      <c r="BP399" s="247"/>
      <c r="BQ399" s="247"/>
      <c r="BR399" s="247"/>
      <c r="BS399" s="247"/>
      <c r="BT399" s="247"/>
      <c r="BU399" s="247"/>
      <c r="BV399" s="248"/>
      <c r="BW399" s="248"/>
      <c r="BX399" s="248"/>
      <c r="BY399" s="248"/>
      <c r="BZ399" s="249">
        <f>+SUM(Distributivo_trabajo[[#This Row],[Grupo 3 años A2]:[BTP]])</f>
        <v>0</v>
      </c>
      <c r="CA399" s="244"/>
      <c r="CB399" s="244"/>
      <c r="CC399" s="244"/>
      <c r="CD399" s="244"/>
      <c r="CE399" s="244"/>
      <c r="CF399" s="244"/>
      <c r="CG399" s="246">
        <f>+SUM(Distributivo_trabajo[[#This Row],[8vo A]:[Tercero de BGU A3]])</f>
        <v>0</v>
      </c>
      <c r="CH399" s="244"/>
      <c r="CI399" s="244"/>
      <c r="CJ399" s="244"/>
      <c r="CK399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399" s="246"/>
      <c r="CM399" s="246">
        <f>+SUM(Distributivo_trabajo[[#This Row],[Directivo]:[Total Periodos acompañamiento]])</f>
        <v>1</v>
      </c>
      <c r="CN399" s="250"/>
    </row>
    <row r="400" spans="1:92" x14ac:dyDescent="0.3">
      <c r="A400" s="227">
        <v>13</v>
      </c>
      <c r="B400" s="228" t="str">
        <f ca="1">IF(Distributivo_trabajo[[#This Row],[Nro.]]="","",VLOOKUP(Distributivo_trabajo[[#This Row],[Nro.]],'Nómina de personal'!$A:$C,3,0))</f>
        <v xml:space="preserve">DIEGO HERNAN  ALMACHI TASINCHANO </v>
      </c>
      <c r="C400" s="228" t="str">
        <f ca="1">IF(Distributivo_trabajo[[#This Row],[Nro.]]="","",VLOOKUP(Distributivo_trabajo[[#This Row],[Nro.]],'Nómina de personal'!$A:$K,11,0))</f>
        <v>Contrato</v>
      </c>
      <c r="D400" s="228" t="str">
        <f ca="1">IF(Distributivo_trabajo[[#This Row],[Nro.]]="","",VLOOKUP(Distributivo_trabajo[[#This Row],[Nro.]],'Nómina de personal'!$A:$L,12,0))</f>
        <v>Docente</v>
      </c>
      <c r="E400" s="228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400" s="229" t="s">
        <v>442</v>
      </c>
      <c r="G400" s="229" t="s">
        <v>198</v>
      </c>
      <c r="H400" s="229"/>
      <c r="I400" s="230" t="s">
        <v>149</v>
      </c>
      <c r="J400" s="230"/>
      <c r="K400" s="230"/>
      <c r="L400" s="231"/>
      <c r="M400" s="231"/>
      <c r="N400" s="231"/>
      <c r="O400" s="231"/>
      <c r="P400" s="231"/>
      <c r="Q400" s="231"/>
      <c r="R400" s="231"/>
      <c r="S400" s="231"/>
      <c r="T400" s="231"/>
      <c r="U400" s="231"/>
      <c r="V400" s="231"/>
      <c r="W400" s="231"/>
      <c r="X400" s="231"/>
      <c r="Y400" s="231"/>
      <c r="Z400" s="231"/>
      <c r="AA400" s="231"/>
      <c r="AB400" s="231"/>
      <c r="AC400" s="231"/>
      <c r="AD400" s="231"/>
      <c r="AE400" s="231"/>
      <c r="AF400" s="231"/>
      <c r="AG400" s="231"/>
      <c r="AH400" s="231"/>
      <c r="AI400" s="231"/>
      <c r="AJ400" s="231"/>
      <c r="AK400" s="231"/>
      <c r="AL400" s="231"/>
      <c r="AM400" s="231"/>
      <c r="AN400" s="231"/>
      <c r="AO400" s="231"/>
      <c r="AP400" s="231"/>
      <c r="AQ400" s="231"/>
      <c r="AR400" s="231"/>
      <c r="AS400" s="231"/>
      <c r="AT400" s="232"/>
      <c r="AU400" s="232"/>
      <c r="AV400" s="232"/>
      <c r="AW400" s="232"/>
      <c r="AX400" s="233"/>
      <c r="AY400" s="232">
        <v>3</v>
      </c>
      <c r="AZ400" s="232"/>
      <c r="BA400" s="232"/>
      <c r="BB400" s="232"/>
      <c r="BC400" s="232"/>
      <c r="BD400" s="232"/>
      <c r="BE400" s="232"/>
      <c r="BF400" s="232"/>
      <c r="BG400" s="232"/>
      <c r="BH400" s="232"/>
      <c r="BI400" s="234">
        <f>+SUM(Distributivo_trabajo[[#This Row],[Grupo 3 años A]:[Tercero de BT IEME A]])</f>
        <v>3</v>
      </c>
      <c r="BJ400" s="235"/>
      <c r="BK400" s="235"/>
      <c r="BL400" s="235"/>
      <c r="BM400" s="235"/>
      <c r="BN400" s="235"/>
      <c r="BO400" s="235"/>
      <c r="BP400" s="235"/>
      <c r="BQ400" s="235"/>
      <c r="BR400" s="235"/>
      <c r="BS400" s="235"/>
      <c r="BT400" s="235"/>
      <c r="BU400" s="235"/>
      <c r="BV400" s="236"/>
      <c r="BW400" s="236"/>
      <c r="BX400" s="236"/>
      <c r="BY400" s="236"/>
      <c r="BZ400" s="237">
        <f>+SUM(Distributivo_trabajo[[#This Row],[Grupo 3 años A2]:[BTP]])</f>
        <v>0</v>
      </c>
      <c r="CA400" s="232"/>
      <c r="CB400" s="232"/>
      <c r="CC400" s="232"/>
      <c r="CD400" s="232"/>
      <c r="CE400" s="232"/>
      <c r="CF400" s="232"/>
      <c r="CG400" s="234">
        <f>+SUM(Distributivo_trabajo[[#This Row],[8vo A]:[Tercero de BGU A3]])</f>
        <v>0</v>
      </c>
      <c r="CH400" s="232"/>
      <c r="CI400" s="232"/>
      <c r="CJ400" s="232"/>
      <c r="CK400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400" s="234"/>
      <c r="CM400" s="234">
        <f>+SUM(Distributivo_trabajo[[#This Row],[Directivo]:[Total Periodos acompañamiento]])</f>
        <v>3</v>
      </c>
      <c r="CN400" s="238"/>
    </row>
    <row r="401" spans="1:92" x14ac:dyDescent="0.3">
      <c r="A401" s="227">
        <v>13</v>
      </c>
      <c r="B401" s="228" t="str">
        <f ca="1">IF(Distributivo_trabajo[[#This Row],[Nro.]]="","",VLOOKUP(Distributivo_trabajo[[#This Row],[Nro.]],'Nómina de personal'!$A:$C,3,0))</f>
        <v xml:space="preserve">DIEGO HERNAN  ALMACHI TASINCHANO </v>
      </c>
      <c r="C401" s="228" t="str">
        <f ca="1">IF(Distributivo_trabajo[[#This Row],[Nro.]]="","",VLOOKUP(Distributivo_trabajo[[#This Row],[Nro.]],'Nómina de personal'!$A:$K,11,0))</f>
        <v>Contrato</v>
      </c>
      <c r="D401" s="228" t="str">
        <f ca="1">IF(Distributivo_trabajo[[#This Row],[Nro.]]="","",VLOOKUP(Distributivo_trabajo[[#This Row],[Nro.]],'Nómina de personal'!$A:$L,12,0))</f>
        <v>Docente</v>
      </c>
      <c r="E401" s="228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401" s="229" t="s">
        <v>442</v>
      </c>
      <c r="G401" s="229" t="s">
        <v>456</v>
      </c>
      <c r="H401" s="229" t="s">
        <v>225</v>
      </c>
      <c r="I401" s="230" t="s">
        <v>149</v>
      </c>
      <c r="J401" s="230"/>
      <c r="K401" s="230"/>
      <c r="L401" s="231"/>
      <c r="M401" s="231"/>
      <c r="N401" s="231"/>
      <c r="O401" s="231"/>
      <c r="P401" s="231"/>
      <c r="Q401" s="231"/>
      <c r="R401" s="231"/>
      <c r="S401" s="231"/>
      <c r="T401" s="231"/>
      <c r="U401" s="231"/>
      <c r="V401" s="231"/>
      <c r="W401" s="231"/>
      <c r="X401" s="231"/>
      <c r="Y401" s="231"/>
      <c r="Z401" s="231"/>
      <c r="AA401" s="231"/>
      <c r="AB401" s="231"/>
      <c r="AC401" s="231"/>
      <c r="AD401" s="231"/>
      <c r="AE401" s="231"/>
      <c r="AF401" s="231"/>
      <c r="AG401" s="231"/>
      <c r="AH401" s="231"/>
      <c r="AI401" s="231"/>
      <c r="AJ401" s="231"/>
      <c r="AK401" s="231"/>
      <c r="AL401" s="231"/>
      <c r="AM401" s="231"/>
      <c r="AN401" s="231"/>
      <c r="AO401" s="231"/>
      <c r="AP401" s="231"/>
      <c r="AQ401" s="231"/>
      <c r="AR401" s="231"/>
      <c r="AS401" s="231"/>
      <c r="AT401" s="232"/>
      <c r="AU401" s="232"/>
      <c r="AV401" s="232"/>
      <c r="AW401" s="232"/>
      <c r="AX401" s="233"/>
      <c r="AY401" s="232"/>
      <c r="AZ401" s="232"/>
      <c r="BA401" s="232"/>
      <c r="BB401" s="232">
        <v>2</v>
      </c>
      <c r="BC401" s="232"/>
      <c r="BD401" s="232"/>
      <c r="BE401" s="232"/>
      <c r="BF401" s="232"/>
      <c r="BG401" s="232"/>
      <c r="BH401" s="232"/>
      <c r="BI401" s="234">
        <f>+SUM(Distributivo_trabajo[[#This Row],[Grupo 3 años A]:[Tercero de BT IEME A]])</f>
        <v>2</v>
      </c>
      <c r="BJ401" s="235"/>
      <c r="BK401" s="235"/>
      <c r="BL401" s="235"/>
      <c r="BM401" s="235"/>
      <c r="BN401" s="235"/>
      <c r="BO401" s="235"/>
      <c r="BP401" s="235"/>
      <c r="BQ401" s="235"/>
      <c r="BR401" s="235"/>
      <c r="BS401" s="235"/>
      <c r="BT401" s="235"/>
      <c r="BU401" s="235"/>
      <c r="BV401" s="236"/>
      <c r="BW401" s="236"/>
      <c r="BX401" s="236"/>
      <c r="BY401" s="236"/>
      <c r="BZ401" s="237">
        <f>+SUM(Distributivo_trabajo[[#This Row],[Grupo 3 años A2]:[BTP]])</f>
        <v>0</v>
      </c>
      <c r="CA401" s="232"/>
      <c r="CB401" s="232"/>
      <c r="CC401" s="232"/>
      <c r="CD401" s="232"/>
      <c r="CE401" s="232"/>
      <c r="CF401" s="232"/>
      <c r="CG401" s="234">
        <f>+SUM(Distributivo_trabajo[[#This Row],[8vo A]:[Tercero de BGU A3]])</f>
        <v>0</v>
      </c>
      <c r="CH401" s="232"/>
      <c r="CI401" s="232"/>
      <c r="CJ401" s="232"/>
      <c r="CK401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401" s="234"/>
      <c r="CM401" s="234">
        <f>+SUM(Distributivo_trabajo[[#This Row],[Directivo]:[Total Periodos acompañamiento]])</f>
        <v>2</v>
      </c>
      <c r="CN401" s="238"/>
    </row>
    <row r="402" spans="1:92" x14ac:dyDescent="0.3">
      <c r="A402" s="227">
        <v>13</v>
      </c>
      <c r="B402" s="228" t="str">
        <f ca="1">IF(Distributivo_trabajo[[#This Row],[Nro.]]="","",VLOOKUP(Distributivo_trabajo[[#This Row],[Nro.]],'Nómina de personal'!$A:$C,3,0))</f>
        <v xml:space="preserve">DIEGO HERNAN  ALMACHI TASINCHANO </v>
      </c>
      <c r="C402" s="228" t="str">
        <f ca="1">IF(Distributivo_trabajo[[#This Row],[Nro.]]="","",VLOOKUP(Distributivo_trabajo[[#This Row],[Nro.]],'Nómina de personal'!$A:$K,11,0))</f>
        <v>Contrato</v>
      </c>
      <c r="D402" s="228" t="str">
        <f ca="1">IF(Distributivo_trabajo[[#This Row],[Nro.]]="","",VLOOKUP(Distributivo_trabajo[[#This Row],[Nro.]],'Nómina de personal'!$A:$L,12,0))</f>
        <v>Docente</v>
      </c>
      <c r="E402" s="228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402" s="229" t="s">
        <v>442</v>
      </c>
      <c r="G402" s="229" t="s">
        <v>456</v>
      </c>
      <c r="H402" s="229" t="s">
        <v>215</v>
      </c>
      <c r="I402" s="230" t="s">
        <v>149</v>
      </c>
      <c r="J402" s="230"/>
      <c r="K402" s="230"/>
      <c r="L402" s="231"/>
      <c r="M402" s="231"/>
      <c r="N402" s="231"/>
      <c r="O402" s="231"/>
      <c r="P402" s="231"/>
      <c r="Q402" s="231"/>
      <c r="R402" s="231"/>
      <c r="S402" s="231"/>
      <c r="T402" s="231"/>
      <c r="U402" s="231"/>
      <c r="V402" s="231"/>
      <c r="W402" s="231"/>
      <c r="X402" s="231"/>
      <c r="Y402" s="231"/>
      <c r="Z402" s="231"/>
      <c r="AA402" s="231"/>
      <c r="AB402" s="231"/>
      <c r="AC402" s="231"/>
      <c r="AD402" s="231"/>
      <c r="AE402" s="231"/>
      <c r="AF402" s="231"/>
      <c r="AG402" s="231"/>
      <c r="AH402" s="231"/>
      <c r="AI402" s="231"/>
      <c r="AJ402" s="231"/>
      <c r="AK402" s="231"/>
      <c r="AL402" s="231"/>
      <c r="AM402" s="231"/>
      <c r="AN402" s="231"/>
      <c r="AO402" s="231"/>
      <c r="AP402" s="231"/>
      <c r="AQ402" s="231"/>
      <c r="AR402" s="231"/>
      <c r="AS402" s="231"/>
      <c r="AT402" s="232"/>
      <c r="AU402" s="232"/>
      <c r="AV402" s="232"/>
      <c r="AW402" s="232"/>
      <c r="AX402" s="233"/>
      <c r="AY402" s="232"/>
      <c r="AZ402" s="232"/>
      <c r="BA402" s="232"/>
      <c r="BB402" s="232"/>
      <c r="BC402" s="232"/>
      <c r="BD402" s="232"/>
      <c r="BE402" s="232">
        <v>2</v>
      </c>
      <c r="BF402" s="232"/>
      <c r="BG402" s="232"/>
      <c r="BH402" s="232"/>
      <c r="BI402" s="234">
        <f>+SUM(Distributivo_trabajo[[#This Row],[Grupo 3 años A]:[Tercero de BT IEME A]])</f>
        <v>2</v>
      </c>
      <c r="BJ402" s="235"/>
      <c r="BK402" s="235"/>
      <c r="BL402" s="235"/>
      <c r="BM402" s="235"/>
      <c r="BN402" s="235"/>
      <c r="BO402" s="235"/>
      <c r="BP402" s="235"/>
      <c r="BQ402" s="235"/>
      <c r="BR402" s="235"/>
      <c r="BS402" s="235"/>
      <c r="BT402" s="235"/>
      <c r="BU402" s="235"/>
      <c r="BV402" s="236"/>
      <c r="BW402" s="236"/>
      <c r="BX402" s="236"/>
      <c r="BY402" s="236"/>
      <c r="BZ402" s="237">
        <f>+SUM(Distributivo_trabajo[[#This Row],[Grupo 3 años A2]:[BTP]])</f>
        <v>0</v>
      </c>
      <c r="CA402" s="232"/>
      <c r="CB402" s="232"/>
      <c r="CC402" s="232"/>
      <c r="CD402" s="232"/>
      <c r="CE402" s="232"/>
      <c r="CF402" s="232"/>
      <c r="CG402" s="234">
        <f>+SUM(Distributivo_trabajo[[#This Row],[8vo A]:[Tercero de BGU A3]])</f>
        <v>0</v>
      </c>
      <c r="CH402" s="232"/>
      <c r="CI402" s="232"/>
      <c r="CJ402" s="232"/>
      <c r="CK40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402" s="234"/>
      <c r="CM402" s="234">
        <f>+SUM(Distributivo_trabajo[[#This Row],[Directivo]:[Total Periodos acompañamiento]])</f>
        <v>2</v>
      </c>
      <c r="CN402" s="238"/>
    </row>
    <row r="403" spans="1:92" x14ac:dyDescent="0.3">
      <c r="A403" s="227">
        <v>13</v>
      </c>
      <c r="B403" s="228" t="str">
        <f ca="1">IF(Distributivo_trabajo[[#This Row],[Nro.]]="","",VLOOKUP(Distributivo_trabajo[[#This Row],[Nro.]],'Nómina de personal'!$A:$C,3,0))</f>
        <v xml:space="preserve">DIEGO HERNAN  ALMACHI TASINCHANO </v>
      </c>
      <c r="C403" s="228" t="str">
        <f ca="1">IF(Distributivo_trabajo[[#This Row],[Nro.]]="","",VLOOKUP(Distributivo_trabajo[[#This Row],[Nro.]],'Nómina de personal'!$A:$K,11,0))</f>
        <v>Contrato</v>
      </c>
      <c r="D403" s="228" t="str">
        <f ca="1">IF(Distributivo_trabajo[[#This Row],[Nro.]]="","",VLOOKUP(Distributivo_trabajo[[#This Row],[Nro.]],'Nómina de personal'!$A:$L,12,0))</f>
        <v>Docente</v>
      </c>
      <c r="E403" s="228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403" s="229" t="s">
        <v>442</v>
      </c>
      <c r="G403" s="229" t="s">
        <v>456</v>
      </c>
      <c r="H403" s="229" t="s">
        <v>215</v>
      </c>
      <c r="I403" s="230" t="s">
        <v>149</v>
      </c>
      <c r="J403" s="242"/>
      <c r="K403" s="242"/>
      <c r="L403" s="243"/>
      <c r="M403" s="243"/>
      <c r="N403" s="243"/>
      <c r="O403" s="243"/>
      <c r="P403" s="231"/>
      <c r="Q403" s="231"/>
      <c r="R403" s="231"/>
      <c r="S403" s="231"/>
      <c r="T403" s="231"/>
      <c r="U403" s="231"/>
      <c r="V403" s="231"/>
      <c r="W403" s="231"/>
      <c r="X403" s="231"/>
      <c r="Y403" s="231"/>
      <c r="Z403" s="231"/>
      <c r="AA403" s="231"/>
      <c r="AB403" s="231"/>
      <c r="AC403" s="231"/>
      <c r="AD403" s="231"/>
      <c r="AE403" s="231"/>
      <c r="AF403" s="231"/>
      <c r="AG403" s="231"/>
      <c r="AH403" s="231"/>
      <c r="AI403" s="231"/>
      <c r="AJ403" s="243"/>
      <c r="AK403" s="243"/>
      <c r="AL403" s="243"/>
      <c r="AM403" s="243"/>
      <c r="AN403" s="243"/>
      <c r="AO403" s="243"/>
      <c r="AP403" s="243"/>
      <c r="AQ403" s="243"/>
      <c r="AR403" s="243"/>
      <c r="AS403" s="243"/>
      <c r="AT403" s="244"/>
      <c r="AU403" s="244"/>
      <c r="AV403" s="244"/>
      <c r="AW403" s="244"/>
      <c r="AX403" s="245"/>
      <c r="AY403" s="244"/>
      <c r="AZ403" s="244"/>
      <c r="BA403" s="244"/>
      <c r="BB403" s="244"/>
      <c r="BC403" s="244"/>
      <c r="BD403" s="244"/>
      <c r="BE403" s="244"/>
      <c r="BF403" s="244">
        <v>2</v>
      </c>
      <c r="BG403" s="244"/>
      <c r="BH403" s="244"/>
      <c r="BI403" s="246">
        <f>+SUM(Distributivo_trabajo[[#This Row],[Grupo 3 años A]:[Tercero de BT IEME A]])</f>
        <v>2</v>
      </c>
      <c r="BJ403" s="247"/>
      <c r="BK403" s="247"/>
      <c r="BL403" s="247"/>
      <c r="BM403" s="247"/>
      <c r="BN403" s="247"/>
      <c r="BO403" s="247"/>
      <c r="BP403" s="247"/>
      <c r="BQ403" s="247"/>
      <c r="BR403" s="247"/>
      <c r="BS403" s="247"/>
      <c r="BT403" s="247"/>
      <c r="BU403" s="247"/>
      <c r="BV403" s="248"/>
      <c r="BW403" s="248"/>
      <c r="BX403" s="248"/>
      <c r="BY403" s="248"/>
      <c r="BZ403" s="249">
        <f>+SUM(Distributivo_trabajo[[#This Row],[Grupo 3 años A2]:[BTP]])</f>
        <v>0</v>
      </c>
      <c r="CA403" s="244"/>
      <c r="CB403" s="244"/>
      <c r="CC403" s="244"/>
      <c r="CD403" s="244"/>
      <c r="CE403" s="244"/>
      <c r="CF403" s="244"/>
      <c r="CG403" s="246">
        <f>+SUM(Distributivo_trabajo[[#This Row],[8vo A]:[Tercero de BGU A3]])</f>
        <v>0</v>
      </c>
      <c r="CH403" s="244"/>
      <c r="CI403" s="244"/>
      <c r="CJ403" s="244"/>
      <c r="CK403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403" s="246"/>
      <c r="CM403" s="246">
        <f>+SUM(Distributivo_trabajo[[#This Row],[Directivo]:[Total Periodos acompañamiento]])</f>
        <v>2</v>
      </c>
      <c r="CN403" s="250"/>
    </row>
    <row r="404" spans="1:92" x14ac:dyDescent="0.3">
      <c r="A404" s="239">
        <v>13</v>
      </c>
      <c r="B404" s="240" t="str">
        <f ca="1">IF(Distributivo_trabajo[[#This Row],[Nro.]]="","",VLOOKUP(Distributivo_trabajo[[#This Row],[Nro.]],'Nómina de personal'!$A:$C,3,0))</f>
        <v xml:space="preserve">DIEGO HERNAN  ALMACHI TASINCHANO </v>
      </c>
      <c r="C404" s="240" t="str">
        <f ca="1">IF(Distributivo_trabajo[[#This Row],[Nro.]]="","",VLOOKUP(Distributivo_trabajo[[#This Row],[Nro.]],'Nómina de personal'!$A:$K,11,0))</f>
        <v>Contrato</v>
      </c>
      <c r="D404" s="240" t="str">
        <f ca="1">IF(Distributivo_trabajo[[#This Row],[Nro.]]="","",VLOOKUP(Distributivo_trabajo[[#This Row],[Nro.]],'Nómina de personal'!$A:$L,12,0))</f>
        <v>Docente</v>
      </c>
      <c r="E404" s="240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404" s="229" t="s">
        <v>342</v>
      </c>
      <c r="G404" s="229" t="s">
        <v>196</v>
      </c>
      <c r="H404" s="229"/>
      <c r="I404" s="230" t="s">
        <v>147</v>
      </c>
      <c r="J404" s="242"/>
      <c r="K404" s="242"/>
      <c r="L404" s="243"/>
      <c r="M404" s="243"/>
      <c r="N404" s="243"/>
      <c r="O404" s="243"/>
      <c r="P404" s="231"/>
      <c r="Q404" s="231"/>
      <c r="R404" s="231"/>
      <c r="S404" s="231"/>
      <c r="T404" s="231"/>
      <c r="U404" s="231"/>
      <c r="V404" s="231"/>
      <c r="W404" s="231"/>
      <c r="X404" s="231"/>
      <c r="Y404" s="231"/>
      <c r="Z404" s="231"/>
      <c r="AA404" s="231"/>
      <c r="AB404" s="231"/>
      <c r="AC404" s="231"/>
      <c r="AD404" s="231"/>
      <c r="AE404" s="231"/>
      <c r="AF404" s="231"/>
      <c r="AG404" s="231"/>
      <c r="AH404" s="231"/>
      <c r="AI404" s="231"/>
      <c r="AJ404" s="243"/>
      <c r="AK404" s="243"/>
      <c r="AL404" s="243"/>
      <c r="AM404" s="243"/>
      <c r="AN404" s="243"/>
      <c r="AO404" s="243"/>
      <c r="AP404" s="243"/>
      <c r="AQ404" s="243"/>
      <c r="AR404" s="243"/>
      <c r="AS404" s="243"/>
      <c r="AT404" s="244"/>
      <c r="AU404" s="244"/>
      <c r="AV404" s="244"/>
      <c r="AW404" s="244">
        <v>2</v>
      </c>
      <c r="AX404" s="245"/>
      <c r="AY404" s="244"/>
      <c r="AZ404" s="244"/>
      <c r="BA404" s="244"/>
      <c r="BB404" s="244"/>
      <c r="BC404" s="244"/>
      <c r="BD404" s="244"/>
      <c r="BE404" s="244"/>
      <c r="BF404" s="244"/>
      <c r="BG404" s="244"/>
      <c r="BH404" s="244"/>
      <c r="BI404" s="246">
        <f>+SUM(Distributivo_trabajo[[#This Row],[Grupo 3 años A]:[Tercero de BT IEME A]])</f>
        <v>2</v>
      </c>
      <c r="BJ404" s="247"/>
      <c r="BK404" s="247"/>
      <c r="BL404" s="247"/>
      <c r="BM404" s="247"/>
      <c r="BN404" s="247"/>
      <c r="BO404" s="247"/>
      <c r="BP404" s="247"/>
      <c r="BQ404" s="247"/>
      <c r="BR404" s="247"/>
      <c r="BS404" s="247"/>
      <c r="BT404" s="247"/>
      <c r="BU404" s="247"/>
      <c r="BV404" s="248"/>
      <c r="BW404" s="248"/>
      <c r="BX404" s="248"/>
      <c r="BY404" s="248"/>
      <c r="BZ404" s="249">
        <f>+SUM(Distributivo_trabajo[[#This Row],[Grupo 3 años A2]:[BTP]])</f>
        <v>0</v>
      </c>
      <c r="CA404" s="244"/>
      <c r="CB404" s="244"/>
      <c r="CC404" s="244"/>
      <c r="CD404" s="244"/>
      <c r="CE404" s="244"/>
      <c r="CF404" s="244"/>
      <c r="CG404" s="246">
        <f>+SUM(Distributivo_trabajo[[#This Row],[8vo A]:[Tercero de BGU A3]])</f>
        <v>0</v>
      </c>
      <c r="CH404" s="244"/>
      <c r="CI404" s="244"/>
      <c r="CJ404" s="244"/>
      <c r="CK404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404" s="246"/>
      <c r="CM404" s="246">
        <f>+SUM(Distributivo_trabajo[[#This Row],[Directivo]:[Total Periodos acompañamiento]])</f>
        <v>2</v>
      </c>
      <c r="CN404" s="250"/>
    </row>
    <row r="405" spans="1:92" x14ac:dyDescent="0.3">
      <c r="A405" s="239">
        <v>13</v>
      </c>
      <c r="B405" s="240" t="str">
        <f ca="1">IF(Distributivo_trabajo[[#This Row],[Nro.]]="","",VLOOKUP(Distributivo_trabajo[[#This Row],[Nro.]],'Nómina de personal'!$A:$C,3,0))</f>
        <v xml:space="preserve">DIEGO HERNAN  ALMACHI TASINCHANO </v>
      </c>
      <c r="C405" s="240" t="str">
        <f ca="1">IF(Distributivo_trabajo[[#This Row],[Nro.]]="","",VLOOKUP(Distributivo_trabajo[[#This Row],[Nro.]],'Nómina de personal'!$A:$K,11,0))</f>
        <v>Contrato</v>
      </c>
      <c r="D405" s="240" t="str">
        <f ca="1">IF(Distributivo_trabajo[[#This Row],[Nro.]]="","",VLOOKUP(Distributivo_trabajo[[#This Row],[Nro.]],'Nómina de personal'!$A:$L,12,0))</f>
        <v>Docente</v>
      </c>
      <c r="E405" s="240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405" s="229" t="s">
        <v>387</v>
      </c>
      <c r="G405" s="229" t="s">
        <v>196</v>
      </c>
      <c r="H405" s="229"/>
      <c r="I405" s="230" t="s">
        <v>156</v>
      </c>
      <c r="J405" s="242"/>
      <c r="K405" s="242"/>
      <c r="L405" s="243"/>
      <c r="M405" s="243"/>
      <c r="N405" s="243"/>
      <c r="O405" s="243"/>
      <c r="P405" s="231"/>
      <c r="Q405" s="231"/>
      <c r="R405" s="231"/>
      <c r="S405" s="231"/>
      <c r="T405" s="231"/>
      <c r="U405" s="231"/>
      <c r="V405" s="231"/>
      <c r="W405" s="231"/>
      <c r="X405" s="231"/>
      <c r="Y405" s="231"/>
      <c r="Z405" s="231"/>
      <c r="AA405" s="231"/>
      <c r="AB405" s="231"/>
      <c r="AC405" s="231"/>
      <c r="AD405" s="231"/>
      <c r="AE405" s="231"/>
      <c r="AF405" s="231"/>
      <c r="AG405" s="231"/>
      <c r="AH405" s="231"/>
      <c r="AI405" s="231"/>
      <c r="AJ405" s="243"/>
      <c r="AK405" s="243"/>
      <c r="AL405" s="243"/>
      <c r="AM405" s="243"/>
      <c r="AN405" s="243">
        <v>2</v>
      </c>
      <c r="AO405" s="243"/>
      <c r="AP405" s="243"/>
      <c r="AQ405" s="243"/>
      <c r="AR405" s="243"/>
      <c r="AS405" s="243"/>
      <c r="AT405" s="244"/>
      <c r="AU405" s="244"/>
      <c r="AV405" s="244"/>
      <c r="AW405" s="244"/>
      <c r="AX405" s="245"/>
      <c r="AY405" s="244"/>
      <c r="AZ405" s="244"/>
      <c r="BA405" s="244"/>
      <c r="BB405" s="244"/>
      <c r="BC405" s="244"/>
      <c r="BD405" s="244"/>
      <c r="BE405" s="244"/>
      <c r="BF405" s="244"/>
      <c r="BG405" s="244"/>
      <c r="BH405" s="244"/>
      <c r="BI405" s="246">
        <f>+SUM(Distributivo_trabajo[[#This Row],[Grupo 3 años A]:[Tercero de BT IEME A]])</f>
        <v>2</v>
      </c>
      <c r="BJ405" s="247"/>
      <c r="BK405" s="247"/>
      <c r="BL405" s="247"/>
      <c r="BM405" s="247"/>
      <c r="BN405" s="247"/>
      <c r="BO405" s="247"/>
      <c r="BP405" s="247"/>
      <c r="BQ405" s="247"/>
      <c r="BR405" s="247"/>
      <c r="BS405" s="247"/>
      <c r="BT405" s="247"/>
      <c r="BU405" s="247"/>
      <c r="BV405" s="248"/>
      <c r="BW405" s="248"/>
      <c r="BX405" s="248"/>
      <c r="BY405" s="248"/>
      <c r="BZ405" s="249">
        <f>+SUM(Distributivo_trabajo[[#This Row],[Grupo 3 años A2]:[BTP]])</f>
        <v>0</v>
      </c>
      <c r="CA405" s="244"/>
      <c r="CB405" s="244"/>
      <c r="CC405" s="244"/>
      <c r="CD405" s="244"/>
      <c r="CE405" s="244"/>
      <c r="CF405" s="244"/>
      <c r="CG405" s="246">
        <f>+SUM(Distributivo_trabajo[[#This Row],[8vo A]:[Tercero de BGU A3]])</f>
        <v>0</v>
      </c>
      <c r="CH405" s="244"/>
      <c r="CI405" s="244"/>
      <c r="CJ405" s="244"/>
      <c r="CK405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2</v>
      </c>
      <c r="CL405" s="246"/>
      <c r="CM405" s="246">
        <f>+SUM(Distributivo_trabajo[[#This Row],[Directivo]:[Total Periodos acompañamiento]])</f>
        <v>2</v>
      </c>
      <c r="CN405" s="250"/>
    </row>
    <row r="406" spans="1:92" x14ac:dyDescent="0.3">
      <c r="A406" s="227">
        <v>13</v>
      </c>
      <c r="B406" s="228" t="str">
        <f ca="1">IF(Distributivo_trabajo[[#This Row],[Nro.]]="","",VLOOKUP(Distributivo_trabajo[[#This Row],[Nro.]],'Nómina de personal'!$A:$C,3,0))</f>
        <v xml:space="preserve">DIEGO HERNAN  ALMACHI TASINCHANO </v>
      </c>
      <c r="C406" s="228" t="str">
        <f ca="1">IF(Distributivo_trabajo[[#This Row],[Nro.]]="","",VLOOKUP(Distributivo_trabajo[[#This Row],[Nro.]],'Nómina de personal'!$A:$K,11,0))</f>
        <v>Contrato</v>
      </c>
      <c r="D406" s="228" t="str">
        <f ca="1">IF(Distributivo_trabajo[[#This Row],[Nro.]]="","",VLOOKUP(Distributivo_trabajo[[#This Row],[Nro.]],'Nómina de personal'!$A:$L,12,0))</f>
        <v>Docente</v>
      </c>
      <c r="E406" s="228" t="str">
        <f ca="1">IF(Distributivo_trabajo[[#This Row],[Nro.]]="","",VLOOKUP(Distributivo_trabajo[[#This Row],[Nro.]],'Nómina de personal'!$A:$G,7,0))</f>
        <v>NOMBRAMIENTO PROVISIONAL  DESDE EL AÑO 2018 DOCENTE FIP ELECTRÓNICA DE CONSUMO</v>
      </c>
      <c r="F406" s="229" t="s">
        <v>713</v>
      </c>
      <c r="G406" s="229" t="s">
        <v>456</v>
      </c>
      <c r="H406" s="229" t="s">
        <v>215</v>
      </c>
      <c r="I406" s="230" t="s">
        <v>844</v>
      </c>
      <c r="J406" s="230"/>
      <c r="K406" s="230"/>
      <c r="L406" s="231"/>
      <c r="M406" s="231"/>
      <c r="N406" s="231"/>
      <c r="O406" s="231"/>
      <c r="P406" s="231"/>
      <c r="Q406" s="231"/>
      <c r="R406" s="231"/>
      <c r="S406" s="231"/>
      <c r="T406" s="231"/>
      <c r="U406" s="231"/>
      <c r="V406" s="231"/>
      <c r="W406" s="231"/>
      <c r="X406" s="231"/>
      <c r="Y406" s="231"/>
      <c r="Z406" s="231"/>
      <c r="AA406" s="231"/>
      <c r="AB406" s="231"/>
      <c r="AC406" s="231"/>
      <c r="AD406" s="231"/>
      <c r="AE406" s="231"/>
      <c r="AF406" s="231"/>
      <c r="AG406" s="231"/>
      <c r="AH406" s="231"/>
      <c r="AI406" s="231"/>
      <c r="AJ406" s="231"/>
      <c r="AK406" s="231"/>
      <c r="AL406" s="231"/>
      <c r="AM406" s="231"/>
      <c r="AN406" s="231"/>
      <c r="AO406" s="231"/>
      <c r="AP406" s="231"/>
      <c r="AQ406" s="231"/>
      <c r="AR406" s="231"/>
      <c r="AS406" s="231"/>
      <c r="AT406" s="232"/>
      <c r="AU406" s="232"/>
      <c r="AV406" s="232"/>
      <c r="AW406" s="232"/>
      <c r="AX406" s="233"/>
      <c r="AY406" s="232"/>
      <c r="AZ406" s="232"/>
      <c r="BA406" s="232"/>
      <c r="BB406" s="232"/>
      <c r="BC406" s="232"/>
      <c r="BD406" s="232"/>
      <c r="BE406" s="232">
        <v>1</v>
      </c>
      <c r="BF406" s="232"/>
      <c r="BG406" s="232"/>
      <c r="BH406" s="232"/>
      <c r="BI406" s="234">
        <f>+SUM(Distributivo_trabajo[[#This Row],[Grupo 3 años A]:[Tercero de BT IEME A]])</f>
        <v>1</v>
      </c>
      <c r="BJ406" s="235"/>
      <c r="BK406" s="235"/>
      <c r="BL406" s="235"/>
      <c r="BM406" s="235"/>
      <c r="BN406" s="235"/>
      <c r="BO406" s="235"/>
      <c r="BP406" s="235"/>
      <c r="BQ406" s="235"/>
      <c r="BR406" s="235"/>
      <c r="BS406" s="235"/>
      <c r="BT406" s="235"/>
      <c r="BU406" s="235"/>
      <c r="BV406" s="236"/>
      <c r="BW406" s="236"/>
      <c r="BX406" s="236"/>
      <c r="BY406" s="236"/>
      <c r="BZ406" s="237">
        <f>+SUM(Distributivo_trabajo[[#This Row],[Grupo 3 años A2]:[BTP]])</f>
        <v>0</v>
      </c>
      <c r="CA406" s="232"/>
      <c r="CB406" s="232"/>
      <c r="CC406" s="232"/>
      <c r="CD406" s="232"/>
      <c r="CE406" s="232"/>
      <c r="CF406" s="232"/>
      <c r="CG406" s="234">
        <f>+SUM(Distributivo_trabajo[[#This Row],[8vo A]:[Tercero de BGU A3]])</f>
        <v>0</v>
      </c>
      <c r="CH406" s="232"/>
      <c r="CI406" s="232"/>
      <c r="CJ406" s="232"/>
      <c r="CK406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1</v>
      </c>
      <c r="CL406" s="234"/>
      <c r="CM406" s="234">
        <f>+SUM(Distributivo_trabajo[[#This Row],[Directivo]:[Total Periodos acompañamiento]])</f>
        <v>1</v>
      </c>
      <c r="CN406" s="238"/>
    </row>
    <row r="407" spans="1:92" x14ac:dyDescent="0.3">
      <c r="A407" s="227">
        <v>48</v>
      </c>
      <c r="B407" s="228" t="str">
        <f ca="1">IF(Distributivo_trabajo[[#This Row],[Nro.]]="","",VLOOKUP(Distributivo_trabajo[[#This Row],[Nro.]],'Nómina de personal'!$A:$C,3,0))</f>
        <v xml:space="preserve">MYRIAN ROCIO ZURITA MENA </v>
      </c>
      <c r="C407" s="228" t="str">
        <f ca="1">IF(Distributivo_trabajo[[#This Row],[Nro.]]="","",VLOOKUP(Distributivo_trabajo[[#This Row],[Nro.]],'Nómina de personal'!$A:$K,11,0))</f>
        <v>Contrato</v>
      </c>
      <c r="D407" s="228" t="str">
        <f ca="1">IF(Distributivo_trabajo[[#This Row],[Nro.]]="","",VLOOKUP(Distributivo_trabajo[[#This Row],[Nro.]],'Nómina de personal'!$A:$L,12,0))</f>
        <v>Docente</v>
      </c>
      <c r="E407" s="228" t="str">
        <f ca="1">IF(Distributivo_trabajo[[#This Row],[Nro.]]="","",VLOOKUP(Distributivo_trabajo[[#This Row],[Nro.]],'Nómina de personal'!$A:$G,7,0))</f>
        <v>CONTRATO OCACIONAL 2023 DOCENTE  DE IEME</v>
      </c>
      <c r="F407" s="229" t="s">
        <v>713</v>
      </c>
      <c r="G407" s="229" t="s">
        <v>456</v>
      </c>
      <c r="H407" s="229" t="s">
        <v>215</v>
      </c>
      <c r="I407" s="230" t="s">
        <v>614</v>
      </c>
      <c r="J407" s="230"/>
      <c r="K407" s="230"/>
      <c r="L407" s="231"/>
      <c r="M407" s="231"/>
      <c r="N407" s="231"/>
      <c r="O407" s="231"/>
      <c r="P407" s="231"/>
      <c r="Q407" s="231"/>
      <c r="R407" s="231"/>
      <c r="S407" s="231"/>
      <c r="T407" s="231"/>
      <c r="U407" s="231"/>
      <c r="V407" s="231"/>
      <c r="W407" s="231"/>
      <c r="X407" s="231"/>
      <c r="Y407" s="231"/>
      <c r="Z407" s="231"/>
      <c r="AA407" s="231"/>
      <c r="AB407" s="231"/>
      <c r="AC407" s="231"/>
      <c r="AD407" s="231"/>
      <c r="AE407" s="231"/>
      <c r="AF407" s="231"/>
      <c r="AG407" s="231"/>
      <c r="AH407" s="231"/>
      <c r="AI407" s="231"/>
      <c r="AJ407" s="231"/>
      <c r="AK407" s="231"/>
      <c r="AL407" s="231"/>
      <c r="AM407" s="231"/>
      <c r="AN407" s="231"/>
      <c r="AO407" s="231"/>
      <c r="AP407" s="231"/>
      <c r="AQ407" s="231"/>
      <c r="AR407" s="231"/>
      <c r="AS407" s="231"/>
      <c r="AT407" s="232"/>
      <c r="AU407" s="232"/>
      <c r="AV407" s="232"/>
      <c r="AW407" s="232"/>
      <c r="AX407" s="233"/>
      <c r="AY407" s="232"/>
      <c r="AZ407" s="232"/>
      <c r="BA407" s="232"/>
      <c r="BB407" s="232"/>
      <c r="BC407" s="232"/>
      <c r="BD407" s="232"/>
      <c r="BE407" s="232"/>
      <c r="BF407" s="269">
        <v>5</v>
      </c>
      <c r="BG407" s="232"/>
      <c r="BH407" s="232"/>
      <c r="BI407" s="234">
        <f>+SUM(Distributivo_trabajo[[#This Row],[Grupo 3 años A]:[Tercero de BT IEME A]])</f>
        <v>5</v>
      </c>
      <c r="BJ407" s="235"/>
      <c r="BK407" s="235"/>
      <c r="BL407" s="235"/>
      <c r="BM407" s="235"/>
      <c r="BN407" s="235"/>
      <c r="BO407" s="235"/>
      <c r="BP407" s="235"/>
      <c r="BQ407" s="235"/>
      <c r="BR407" s="235"/>
      <c r="BS407" s="235"/>
      <c r="BT407" s="235"/>
      <c r="BU407" s="235"/>
      <c r="BV407" s="236"/>
      <c r="BW407" s="236"/>
      <c r="BX407" s="236"/>
      <c r="BY407" s="236"/>
      <c r="BZ407" s="237">
        <f>+SUM(Distributivo_trabajo[[#This Row],[Grupo 3 años A2]:[BTP]])</f>
        <v>0</v>
      </c>
      <c r="CA407" s="232"/>
      <c r="CB407" s="232"/>
      <c r="CC407" s="232"/>
      <c r="CD407" s="232"/>
      <c r="CE407" s="232"/>
      <c r="CF407" s="232"/>
      <c r="CG407" s="234">
        <f>+SUM(Distributivo_trabajo[[#This Row],[8vo A]:[Tercero de BGU A3]])</f>
        <v>0</v>
      </c>
      <c r="CH407" s="232"/>
      <c r="CI407" s="232"/>
      <c r="CJ407" s="232"/>
      <c r="CK407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5</v>
      </c>
      <c r="CL407" s="234"/>
      <c r="CM407" s="234">
        <f>+SUM(Distributivo_trabajo[[#This Row],[Directivo]:[Total Periodos acompañamiento]])</f>
        <v>5</v>
      </c>
      <c r="CN407" s="238"/>
    </row>
    <row r="408" spans="1:92" x14ac:dyDescent="0.3">
      <c r="A408" s="227">
        <v>48</v>
      </c>
      <c r="B408" s="228" t="str">
        <f ca="1">IF(Distributivo_trabajo[[#This Row],[Nro.]]="","",VLOOKUP(Distributivo_trabajo[[#This Row],[Nro.]],'Nómina de personal'!$A:$C,3,0))</f>
        <v xml:space="preserve">MYRIAN ROCIO ZURITA MENA </v>
      </c>
      <c r="C408" s="228" t="str">
        <f ca="1">IF(Distributivo_trabajo[[#This Row],[Nro.]]="","",VLOOKUP(Distributivo_trabajo[[#This Row],[Nro.]],'Nómina de personal'!$A:$K,11,0))</f>
        <v>Contrato</v>
      </c>
      <c r="D408" s="228" t="str">
        <f ca="1">IF(Distributivo_trabajo[[#This Row],[Nro.]]="","",VLOOKUP(Distributivo_trabajo[[#This Row],[Nro.]],'Nómina de personal'!$A:$L,12,0))</f>
        <v>Docente</v>
      </c>
      <c r="E408" s="228" t="str">
        <f ca="1">IF(Distributivo_trabajo[[#This Row],[Nro.]]="","",VLOOKUP(Distributivo_trabajo[[#This Row],[Nro.]],'Nómina de personal'!$A:$G,7,0))</f>
        <v>CONTRATO OCACIONAL 2023 DOCENTE  DE IEME</v>
      </c>
      <c r="F408" s="229" t="s">
        <v>713</v>
      </c>
      <c r="G408" s="229" t="s">
        <v>456</v>
      </c>
      <c r="H408" s="229" t="s">
        <v>215</v>
      </c>
      <c r="I408" s="230" t="s">
        <v>614</v>
      </c>
      <c r="J408" s="242"/>
      <c r="K408" s="242"/>
      <c r="L408" s="243"/>
      <c r="M408" s="243"/>
      <c r="N408" s="243"/>
      <c r="O408" s="243"/>
      <c r="P408" s="231"/>
      <c r="Q408" s="231"/>
      <c r="R408" s="231"/>
      <c r="S408" s="231"/>
      <c r="T408" s="231"/>
      <c r="U408" s="231"/>
      <c r="V408" s="231"/>
      <c r="W408" s="231"/>
      <c r="X408" s="231"/>
      <c r="Y408" s="231"/>
      <c r="Z408" s="231"/>
      <c r="AA408" s="231"/>
      <c r="AB408" s="231"/>
      <c r="AC408" s="231"/>
      <c r="AD408" s="231"/>
      <c r="AE408" s="231"/>
      <c r="AF408" s="231"/>
      <c r="AG408" s="231"/>
      <c r="AH408" s="231"/>
      <c r="AI408" s="231"/>
      <c r="AJ408" s="243"/>
      <c r="AK408" s="243"/>
      <c r="AL408" s="243"/>
      <c r="AM408" s="243"/>
      <c r="AN408" s="243"/>
      <c r="AO408" s="243"/>
      <c r="AP408" s="243"/>
      <c r="AQ408" s="243"/>
      <c r="AR408" s="243"/>
      <c r="AS408" s="243"/>
      <c r="AT408" s="244"/>
      <c r="AU408" s="244"/>
      <c r="AV408" s="244"/>
      <c r="AW408" s="244"/>
      <c r="AX408" s="245"/>
      <c r="AY408" s="244"/>
      <c r="AZ408" s="244"/>
      <c r="BA408" s="244"/>
      <c r="BB408" s="244"/>
      <c r="BC408" s="244"/>
      <c r="BD408" s="244"/>
      <c r="BE408" s="244"/>
      <c r="BF408" s="244"/>
      <c r="BG408" s="270">
        <v>3</v>
      </c>
      <c r="BH408" s="244"/>
      <c r="BI408" s="246">
        <f>+SUM(Distributivo_trabajo[[#This Row],[Grupo 3 años A]:[Tercero de BT IEME A]])</f>
        <v>3</v>
      </c>
      <c r="BJ408" s="247"/>
      <c r="BK408" s="247"/>
      <c r="BL408" s="247"/>
      <c r="BM408" s="247"/>
      <c r="BN408" s="247"/>
      <c r="BO408" s="247"/>
      <c r="BP408" s="247"/>
      <c r="BQ408" s="247"/>
      <c r="BR408" s="247"/>
      <c r="BS408" s="247"/>
      <c r="BT408" s="247"/>
      <c r="BU408" s="247"/>
      <c r="BV408" s="248"/>
      <c r="BW408" s="248"/>
      <c r="BX408" s="248"/>
      <c r="BY408" s="248"/>
      <c r="BZ408" s="249">
        <f>+SUM(Distributivo_trabajo[[#This Row],[Grupo 3 años A2]:[BTP]])</f>
        <v>0</v>
      </c>
      <c r="CA408" s="244"/>
      <c r="CB408" s="244"/>
      <c r="CC408" s="244"/>
      <c r="CD408" s="244"/>
      <c r="CE408" s="244"/>
      <c r="CF408" s="244"/>
      <c r="CG408" s="246">
        <f>+SUM(Distributivo_trabajo[[#This Row],[8vo A]:[Tercero de BGU A3]])</f>
        <v>0</v>
      </c>
      <c r="CH408" s="244"/>
      <c r="CI408" s="244"/>
      <c r="CJ408" s="244"/>
      <c r="CK408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3</v>
      </c>
      <c r="CL408" s="246"/>
      <c r="CM408" s="246">
        <f>+SUM(Distributivo_trabajo[[#This Row],[Directivo]:[Total Periodos acompañamiento]])</f>
        <v>3</v>
      </c>
      <c r="CN408" s="238" t="s">
        <v>1376</v>
      </c>
    </row>
    <row r="409" spans="1:92" x14ac:dyDescent="0.3">
      <c r="A409" s="227">
        <v>48</v>
      </c>
      <c r="B409" s="228" t="str">
        <f ca="1">IF(Distributivo_trabajo[[#This Row],[Nro.]]="","",VLOOKUP(Distributivo_trabajo[[#This Row],[Nro.]],'Nómina de personal'!$A:$C,3,0))</f>
        <v xml:space="preserve">MYRIAN ROCIO ZURITA MENA </v>
      </c>
      <c r="C409" s="228" t="str">
        <f ca="1">IF(Distributivo_trabajo[[#This Row],[Nro.]]="","",VLOOKUP(Distributivo_trabajo[[#This Row],[Nro.]],'Nómina de personal'!$A:$K,11,0))</f>
        <v>Contrato</v>
      </c>
      <c r="D409" s="228" t="str">
        <f ca="1">IF(Distributivo_trabajo[[#This Row],[Nro.]]="","",VLOOKUP(Distributivo_trabajo[[#This Row],[Nro.]],'Nómina de personal'!$A:$L,12,0))</f>
        <v>Docente</v>
      </c>
      <c r="E409" s="228" t="str">
        <f ca="1">IF(Distributivo_trabajo[[#This Row],[Nro.]]="","",VLOOKUP(Distributivo_trabajo[[#This Row],[Nro.]],'Nómina de personal'!$A:$G,7,0))</f>
        <v>CONTRATO OCACIONAL 2023 DOCENTE  DE IEME</v>
      </c>
      <c r="F409" s="229" t="s">
        <v>837</v>
      </c>
      <c r="G409" s="229" t="s">
        <v>196</v>
      </c>
      <c r="H409" s="229"/>
      <c r="I409" s="230" t="s">
        <v>268</v>
      </c>
      <c r="J409" s="230"/>
      <c r="K409" s="230"/>
      <c r="L409" s="231"/>
      <c r="M409" s="231"/>
      <c r="N409" s="231"/>
      <c r="O409" s="231"/>
      <c r="P409" s="231"/>
      <c r="Q409" s="231"/>
      <c r="R409" s="231"/>
      <c r="S409" s="231"/>
      <c r="T409" s="231"/>
      <c r="U409" s="231"/>
      <c r="V409" s="231"/>
      <c r="W409" s="231"/>
      <c r="X409" s="231"/>
      <c r="Y409" s="231"/>
      <c r="Z409" s="231"/>
      <c r="AA409" s="231"/>
      <c r="AB409" s="231"/>
      <c r="AC409" s="231"/>
      <c r="AD409" s="231"/>
      <c r="AE409" s="231"/>
      <c r="AF409" s="231"/>
      <c r="AG409" s="231"/>
      <c r="AH409" s="231"/>
      <c r="AI409" s="231"/>
      <c r="AJ409" s="231"/>
      <c r="AK409" s="231"/>
      <c r="AL409" s="231"/>
      <c r="AM409" s="231"/>
      <c r="AN409" s="231">
        <v>6</v>
      </c>
      <c r="AO409" s="231"/>
      <c r="AP409" s="231"/>
      <c r="AQ409" s="231"/>
      <c r="AR409" s="231"/>
      <c r="AS409" s="231"/>
      <c r="AT409" s="232"/>
      <c r="AU409" s="232"/>
      <c r="AV409" s="232"/>
      <c r="AW409" s="232"/>
      <c r="AX409" s="233"/>
      <c r="AY409" s="232"/>
      <c r="AZ409" s="232"/>
      <c r="BA409" s="232"/>
      <c r="BB409" s="232"/>
      <c r="BC409" s="232"/>
      <c r="BD409" s="232"/>
      <c r="BE409" s="232"/>
      <c r="BF409" s="232"/>
      <c r="BG409" s="232"/>
      <c r="BH409" s="232"/>
      <c r="BI409" s="234">
        <f>+SUM(Distributivo_trabajo[[#This Row],[Grupo 3 años A]:[Tercero de BT IEME A]])</f>
        <v>6</v>
      </c>
      <c r="BJ409" s="235"/>
      <c r="BK409" s="235"/>
      <c r="BL409" s="235"/>
      <c r="BM409" s="235"/>
      <c r="BN409" s="235"/>
      <c r="BO409" s="235"/>
      <c r="BP409" s="235"/>
      <c r="BQ409" s="235"/>
      <c r="BR409" s="235"/>
      <c r="BS409" s="235"/>
      <c r="BT409" s="235"/>
      <c r="BU409" s="235"/>
      <c r="BV409" s="236"/>
      <c r="BW409" s="236"/>
      <c r="BX409" s="236"/>
      <c r="BY409" s="236"/>
      <c r="BZ409" s="237">
        <f>+SUM(Distributivo_trabajo[[#This Row],[Grupo 3 años A2]:[BTP]])</f>
        <v>0</v>
      </c>
      <c r="CA409" s="232"/>
      <c r="CB409" s="232"/>
      <c r="CC409" s="232"/>
      <c r="CD409" s="232"/>
      <c r="CE409" s="232"/>
      <c r="CF409" s="232"/>
      <c r="CG409" s="234">
        <f>+SUM(Distributivo_trabajo[[#This Row],[8vo A]:[Tercero de BGU A3]])</f>
        <v>0</v>
      </c>
      <c r="CH409" s="232"/>
      <c r="CI409" s="232"/>
      <c r="CJ409" s="232">
        <v>4</v>
      </c>
      <c r="CK409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409" s="234"/>
      <c r="CM409" s="234">
        <f>+SUM(Distributivo_trabajo[[#This Row],[Directivo]:[Total Periodos acompañamiento]])</f>
        <v>10</v>
      </c>
      <c r="CN409" s="238" t="s">
        <v>1379</v>
      </c>
    </row>
    <row r="410" spans="1:92" x14ac:dyDescent="0.3">
      <c r="A410" s="227">
        <v>48</v>
      </c>
      <c r="B410" s="228" t="str">
        <f ca="1">IF(Distributivo_trabajo[[#This Row],[Nro.]]="","",VLOOKUP(Distributivo_trabajo[[#This Row],[Nro.]],'Nómina de personal'!$A:$C,3,0))</f>
        <v xml:space="preserve">MYRIAN ROCIO ZURITA MENA </v>
      </c>
      <c r="C410" s="228" t="str">
        <f ca="1">IF(Distributivo_trabajo[[#This Row],[Nro.]]="","",VLOOKUP(Distributivo_trabajo[[#This Row],[Nro.]],'Nómina de personal'!$A:$K,11,0))</f>
        <v>Contrato</v>
      </c>
      <c r="D410" s="228" t="str">
        <f ca="1">IF(Distributivo_trabajo[[#This Row],[Nro.]]="","",VLOOKUP(Distributivo_trabajo[[#This Row],[Nro.]],'Nómina de personal'!$A:$L,12,0))</f>
        <v>Docente</v>
      </c>
      <c r="E410" s="228" t="str">
        <f ca="1">IF(Distributivo_trabajo[[#This Row],[Nro.]]="","",VLOOKUP(Distributivo_trabajo[[#This Row],[Nro.]],'Nómina de personal'!$A:$G,7,0))</f>
        <v>CONTRATO OCACIONAL 2023 DOCENTE  DE IEME</v>
      </c>
      <c r="F410" s="229" t="s">
        <v>837</v>
      </c>
      <c r="G410" s="229" t="s">
        <v>196</v>
      </c>
      <c r="H410" s="229"/>
      <c r="I410" s="230" t="s">
        <v>268</v>
      </c>
      <c r="J410" s="242"/>
      <c r="K410" s="242"/>
      <c r="L410" s="243"/>
      <c r="M410" s="243"/>
      <c r="N410" s="243"/>
      <c r="O410" s="243"/>
      <c r="P410" s="231"/>
      <c r="Q410" s="231"/>
      <c r="R410" s="231"/>
      <c r="S410" s="231"/>
      <c r="T410" s="231"/>
      <c r="U410" s="231"/>
      <c r="V410" s="231"/>
      <c r="W410" s="231"/>
      <c r="X410" s="231"/>
      <c r="Y410" s="231"/>
      <c r="Z410" s="231"/>
      <c r="AA410" s="231"/>
      <c r="AB410" s="231"/>
      <c r="AC410" s="231"/>
      <c r="AD410" s="231"/>
      <c r="AE410" s="231"/>
      <c r="AF410" s="231"/>
      <c r="AG410" s="231"/>
      <c r="AH410" s="231"/>
      <c r="AI410" s="231"/>
      <c r="AJ410" s="243"/>
      <c r="AK410" s="243"/>
      <c r="AL410" s="243"/>
      <c r="AM410" s="243"/>
      <c r="AN410" s="243"/>
      <c r="AO410" s="243">
        <v>6</v>
      </c>
      <c r="AP410" s="243"/>
      <c r="AQ410" s="243"/>
      <c r="AR410" s="243"/>
      <c r="AS410" s="243"/>
      <c r="AT410" s="244"/>
      <c r="AU410" s="244"/>
      <c r="AV410" s="244"/>
      <c r="AW410" s="244"/>
      <c r="AX410" s="245"/>
      <c r="AY410" s="244"/>
      <c r="AZ410" s="244"/>
      <c r="BA410" s="244"/>
      <c r="BB410" s="244"/>
      <c r="BC410" s="244"/>
      <c r="BD410" s="244"/>
      <c r="BE410" s="244"/>
      <c r="BF410" s="244"/>
      <c r="BG410" s="244"/>
      <c r="BH410" s="244"/>
      <c r="BI410" s="246">
        <f>+SUM(Distributivo_trabajo[[#This Row],[Grupo 3 años A]:[Tercero de BT IEME A]])</f>
        <v>6</v>
      </c>
      <c r="BJ410" s="247"/>
      <c r="BK410" s="247"/>
      <c r="BL410" s="247"/>
      <c r="BM410" s="247"/>
      <c r="BN410" s="247"/>
      <c r="BO410" s="247"/>
      <c r="BP410" s="247"/>
      <c r="BQ410" s="247"/>
      <c r="BR410" s="247"/>
      <c r="BS410" s="247"/>
      <c r="BT410" s="247"/>
      <c r="BU410" s="247"/>
      <c r="BV410" s="248"/>
      <c r="BW410" s="248"/>
      <c r="BX410" s="248"/>
      <c r="BY410" s="248"/>
      <c r="BZ410" s="249">
        <f>+SUM(Distributivo_trabajo[[#This Row],[Grupo 3 años A2]:[BTP]])</f>
        <v>0</v>
      </c>
      <c r="CA410" s="244"/>
      <c r="CB410" s="244"/>
      <c r="CC410" s="244"/>
      <c r="CD410" s="244"/>
      <c r="CE410" s="244"/>
      <c r="CF410" s="244"/>
      <c r="CG410" s="246">
        <f>+SUM(Distributivo_trabajo[[#This Row],[8vo A]:[Tercero de BGU A3]])</f>
        <v>0</v>
      </c>
      <c r="CH410" s="244"/>
      <c r="CI410" s="244"/>
      <c r="CJ410" s="244"/>
      <c r="CK410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410" s="246"/>
      <c r="CM410" s="246">
        <f>+SUM(Distributivo_trabajo[[#This Row],[Directivo]:[Total Periodos acompañamiento]])</f>
        <v>6</v>
      </c>
      <c r="CN410" s="250"/>
    </row>
    <row r="411" spans="1:92" x14ac:dyDescent="0.3">
      <c r="A411" s="227">
        <v>48</v>
      </c>
      <c r="B411" s="228" t="str">
        <f ca="1">IF(Distributivo_trabajo[[#This Row],[Nro.]]="","",VLOOKUP(Distributivo_trabajo[[#This Row],[Nro.]],'Nómina de personal'!$A:$C,3,0))</f>
        <v xml:space="preserve">MYRIAN ROCIO ZURITA MENA </v>
      </c>
      <c r="C411" s="228" t="str">
        <f ca="1">IF(Distributivo_trabajo[[#This Row],[Nro.]]="","",VLOOKUP(Distributivo_trabajo[[#This Row],[Nro.]],'Nómina de personal'!$A:$K,11,0))</f>
        <v>Contrato</v>
      </c>
      <c r="D411" s="228" t="str">
        <f ca="1">IF(Distributivo_trabajo[[#This Row],[Nro.]]="","",VLOOKUP(Distributivo_trabajo[[#This Row],[Nro.]],'Nómina de personal'!$A:$L,12,0))</f>
        <v>Docente</v>
      </c>
      <c r="E411" s="228" t="str">
        <f ca="1">IF(Distributivo_trabajo[[#This Row],[Nro.]]="","",VLOOKUP(Distributivo_trabajo[[#This Row],[Nro.]],'Nómina de personal'!$A:$G,7,0))</f>
        <v>CONTRATO OCACIONAL 2023 DOCENTE  DE IEME</v>
      </c>
      <c r="F411" s="229" t="s">
        <v>837</v>
      </c>
      <c r="G411" s="229" t="s">
        <v>196</v>
      </c>
      <c r="H411" s="229"/>
      <c r="I411" s="230" t="s">
        <v>268</v>
      </c>
      <c r="J411" s="242"/>
      <c r="K411" s="242"/>
      <c r="L411" s="243"/>
      <c r="M411" s="243"/>
      <c r="N411" s="243"/>
      <c r="O411" s="243"/>
      <c r="P411" s="231"/>
      <c r="Q411" s="231"/>
      <c r="R411" s="231"/>
      <c r="S411" s="231"/>
      <c r="T411" s="231"/>
      <c r="U411" s="231"/>
      <c r="V411" s="231"/>
      <c r="W411" s="231"/>
      <c r="X411" s="231"/>
      <c r="Y411" s="231"/>
      <c r="Z411" s="231"/>
      <c r="AA411" s="231"/>
      <c r="AB411" s="231"/>
      <c r="AC411" s="231"/>
      <c r="AD411" s="231"/>
      <c r="AE411" s="231"/>
      <c r="AF411" s="231"/>
      <c r="AG411" s="231"/>
      <c r="AH411" s="231"/>
      <c r="AI411" s="231"/>
      <c r="AJ411" s="243"/>
      <c r="AK411" s="243"/>
      <c r="AL411" s="243"/>
      <c r="AM411" s="243"/>
      <c r="AN411" s="243"/>
      <c r="AO411" s="243"/>
      <c r="AP411" s="243">
        <v>6</v>
      </c>
      <c r="AQ411" s="243"/>
      <c r="AR411" s="243"/>
      <c r="AS411" s="243"/>
      <c r="AT411" s="244"/>
      <c r="AU411" s="244"/>
      <c r="AV411" s="244"/>
      <c r="AW411" s="244"/>
      <c r="AX411" s="245"/>
      <c r="AY411" s="244"/>
      <c r="AZ411" s="244"/>
      <c r="BA411" s="244"/>
      <c r="BB411" s="244"/>
      <c r="BC411" s="244"/>
      <c r="BD411" s="244"/>
      <c r="BE411" s="244"/>
      <c r="BF411" s="244"/>
      <c r="BG411" s="244"/>
      <c r="BH411" s="244"/>
      <c r="BI411" s="246">
        <f>+SUM(Distributivo_trabajo[[#This Row],[Grupo 3 años A]:[Tercero de BT IEME A]])</f>
        <v>6</v>
      </c>
      <c r="BJ411" s="247"/>
      <c r="BK411" s="247"/>
      <c r="BL411" s="247"/>
      <c r="BM411" s="247"/>
      <c r="BN411" s="247"/>
      <c r="BO411" s="247"/>
      <c r="BP411" s="247"/>
      <c r="BQ411" s="247"/>
      <c r="BR411" s="247"/>
      <c r="BS411" s="247"/>
      <c r="BT411" s="247"/>
      <c r="BU411" s="247"/>
      <c r="BV411" s="248"/>
      <c r="BW411" s="248"/>
      <c r="BX411" s="248"/>
      <c r="BY411" s="248"/>
      <c r="BZ411" s="249">
        <f>+SUM(Distributivo_trabajo[[#This Row],[Grupo 3 años A2]:[BTP]])</f>
        <v>0</v>
      </c>
      <c r="CA411" s="244"/>
      <c r="CB411" s="244"/>
      <c r="CC411" s="244"/>
      <c r="CD411" s="244"/>
      <c r="CE411" s="244"/>
      <c r="CF411" s="244"/>
      <c r="CG411" s="246">
        <f>+SUM(Distributivo_trabajo[[#This Row],[8vo A]:[Tercero de BGU A3]])</f>
        <v>0</v>
      </c>
      <c r="CH411" s="244"/>
      <c r="CI411" s="244"/>
      <c r="CJ411" s="244"/>
      <c r="CK411" s="246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6</v>
      </c>
      <c r="CL411" s="246"/>
      <c r="CM411" s="246">
        <f>+SUM(Distributivo_trabajo[[#This Row],[Directivo]:[Total Periodos acompañamiento]])</f>
        <v>6</v>
      </c>
      <c r="CN411" s="250"/>
    </row>
    <row r="412" spans="1:92" x14ac:dyDescent="0.3">
      <c r="A412" s="227">
        <v>65</v>
      </c>
      <c r="B412" s="228" t="str">
        <f ca="1">IF(Distributivo_trabajo[[#This Row],[Nro.]]="","",VLOOKUP(Distributivo_trabajo[[#This Row],[Nro.]],'Nómina de personal'!$A:$C,3,0))</f>
        <v xml:space="preserve">GLADYS FABIOLA MENA GARZÓN </v>
      </c>
      <c r="C412" s="228" t="str">
        <f ca="1">IF(Distributivo_trabajo[[#This Row],[Nro.]]="","",VLOOKUP(Distributivo_trabajo[[#This Row],[Nro.]],'Nómina de personal'!$A:$K,11,0))</f>
        <v>Nomb. Definitivo</v>
      </c>
      <c r="D412" s="228" t="str">
        <f ca="1">IF(Distributivo_trabajo[[#This Row],[Nro.]]="","",VLOOKUP(Distributivo_trabajo[[#This Row],[Nro.]],'Nómina de personal'!$A:$L,12,0))</f>
        <v>Docente</v>
      </c>
      <c r="E412" s="228" t="str">
        <f ca="1">IF(Distributivo_trabajo[[#This Row],[Nro.]]="","",VLOOKUP(Distributivo_trabajo[[#This Row],[Nro.]],'Nómina de personal'!$A:$G,7,0))</f>
        <v xml:space="preserve">NOMBRAMIENTO DEFINITIVO DESDE 1993 DOCENTE PARVULARIA </v>
      </c>
      <c r="F412" s="229"/>
      <c r="G412" s="229"/>
      <c r="H412" s="229"/>
      <c r="I412" s="230"/>
      <c r="J412" s="230"/>
      <c r="K412" s="230"/>
      <c r="L412" s="231"/>
      <c r="M412" s="231"/>
      <c r="N412" s="231"/>
      <c r="O412" s="231"/>
      <c r="P412" s="231"/>
      <c r="Q412" s="231"/>
      <c r="R412" s="231"/>
      <c r="S412" s="231"/>
      <c r="T412" s="231"/>
      <c r="U412" s="231"/>
      <c r="V412" s="231"/>
      <c r="W412" s="231"/>
      <c r="X412" s="231"/>
      <c r="Y412" s="231"/>
      <c r="Z412" s="231"/>
      <c r="AA412" s="231"/>
      <c r="AB412" s="231"/>
      <c r="AC412" s="231"/>
      <c r="AD412" s="231"/>
      <c r="AE412" s="231"/>
      <c r="AF412" s="231"/>
      <c r="AG412" s="231"/>
      <c r="AH412" s="231"/>
      <c r="AI412" s="231"/>
      <c r="AJ412" s="231"/>
      <c r="AK412" s="231"/>
      <c r="AL412" s="231"/>
      <c r="AM412" s="231"/>
      <c r="AN412" s="231"/>
      <c r="AO412" s="231"/>
      <c r="AP412" s="231"/>
      <c r="AQ412" s="231"/>
      <c r="AR412" s="231"/>
      <c r="AS412" s="231"/>
      <c r="AT412" s="232"/>
      <c r="AU412" s="232"/>
      <c r="AV412" s="232"/>
      <c r="AW412" s="232"/>
      <c r="AX412" s="233"/>
      <c r="AY412" s="232"/>
      <c r="AZ412" s="232"/>
      <c r="BA412" s="232"/>
      <c r="BB412" s="232"/>
      <c r="BC412" s="232"/>
      <c r="BD412" s="232"/>
      <c r="BE412" s="232"/>
      <c r="BF412" s="232"/>
      <c r="BG412" s="232"/>
      <c r="BH412" s="232"/>
      <c r="BI412" s="234">
        <f>+SUM(Distributivo_trabajo[[#This Row],[Grupo 3 años A]:[Tercero de BT IEME A]])</f>
        <v>0</v>
      </c>
      <c r="BJ412" s="235"/>
      <c r="BK412" s="235"/>
      <c r="BL412" s="235"/>
      <c r="BM412" s="235"/>
      <c r="BN412" s="235"/>
      <c r="BO412" s="235"/>
      <c r="BP412" s="235"/>
      <c r="BQ412" s="235"/>
      <c r="BR412" s="235"/>
      <c r="BS412" s="235"/>
      <c r="BT412" s="235"/>
      <c r="BU412" s="235"/>
      <c r="BV412" s="236"/>
      <c r="BW412" s="236"/>
      <c r="BX412" s="236"/>
      <c r="BY412" s="236"/>
      <c r="BZ412" s="237">
        <f>+SUM(Distributivo_trabajo[[#This Row],[Grupo 3 años A2]:[BTP]])</f>
        <v>0</v>
      </c>
      <c r="CA412" s="232"/>
      <c r="CB412" s="232"/>
      <c r="CC412" s="232"/>
      <c r="CD412" s="232"/>
      <c r="CE412" s="232"/>
      <c r="CF412" s="232"/>
      <c r="CG412" s="234">
        <f>+SUM(Distributivo_trabajo[[#This Row],[8vo A]:[Tercero de BGU A3]])</f>
        <v>0</v>
      </c>
      <c r="CH412" s="232"/>
      <c r="CI412" s="232"/>
      <c r="CJ412" s="232"/>
      <c r="CK412" s="234">
        <f>+IF(Distributivo_trabajo[[#This Row],[Acompañamiento Educativo]]="",SUM(Distributivo_trabajo[[#This Row],[Grupo 3 años A]:[Tercero de BT IEME A]])+SUM(Distributivo_trabajo[[#This Row],[Grupo 3 años A2]:[BTP]])+SUM(Distributivo_trabajo[[#This Row],[8vo A]:[Tercero de BGU A3]]),0)</f>
        <v>0</v>
      </c>
      <c r="CL412" s="234"/>
      <c r="CM412" s="234">
        <f>+SUM(Distributivo_trabajo[[#This Row],[Directivo]:[Total Periodos acompañamiento]])</f>
        <v>0</v>
      </c>
      <c r="CN412" s="238"/>
    </row>
    <row r="423" spans="1:47" ht="28.8" x14ac:dyDescent="0.55000000000000004">
      <c r="A423" s="252"/>
      <c r="B423" s="253"/>
      <c r="C423" s="254" t="s">
        <v>1381</v>
      </c>
      <c r="D423" s="255"/>
      <c r="E423" s="255"/>
      <c r="F423" s="255" t="s">
        <v>1392</v>
      </c>
      <c r="G423" s="256"/>
      <c r="H423" s="254"/>
      <c r="I423" s="283" t="s">
        <v>1382</v>
      </c>
      <c r="J423" s="283"/>
      <c r="K423" s="283"/>
      <c r="L423" s="283"/>
      <c r="M423" s="283"/>
      <c r="N423" s="283"/>
      <c r="O423" s="283"/>
      <c r="P423" s="283"/>
      <c r="Q423" s="283"/>
      <c r="R423" s="283"/>
      <c r="S423" s="283"/>
      <c r="T423" s="258"/>
      <c r="U423" s="258"/>
      <c r="AC423" s="255" t="s">
        <v>1390</v>
      </c>
      <c r="AD423" s="255"/>
      <c r="AE423" s="255"/>
      <c r="AF423" s="255"/>
      <c r="AG423" s="255"/>
      <c r="AH423" s="255"/>
      <c r="AI423" s="255"/>
      <c r="AJ423" s="255"/>
      <c r="AK423" s="255"/>
      <c r="AL423" s="255"/>
      <c r="AM423" s="255"/>
    </row>
    <row r="424" spans="1:47" ht="52.5" customHeight="1" x14ac:dyDescent="0.55000000000000004">
      <c r="A424" s="251"/>
      <c r="B424" s="257"/>
      <c r="C424" s="259" t="s">
        <v>1383</v>
      </c>
      <c r="D424" s="254"/>
      <c r="E424" s="254"/>
      <c r="F424" s="264" t="s">
        <v>1384</v>
      </c>
      <c r="G424" s="254"/>
      <c r="H424" s="259"/>
      <c r="I424" s="259"/>
      <c r="J424" s="259" t="s">
        <v>1389</v>
      </c>
      <c r="K424" s="259"/>
      <c r="L424" s="257"/>
      <c r="M424" s="258"/>
      <c r="N424" s="258"/>
      <c r="O424" s="258"/>
      <c r="P424" s="258"/>
      <c r="Q424" s="258"/>
      <c r="R424" s="258"/>
      <c r="S424" s="258"/>
      <c r="T424" s="258"/>
      <c r="U424" s="258"/>
      <c r="AC424" s="282" t="s">
        <v>1391</v>
      </c>
      <c r="AD424" s="282"/>
      <c r="AE424" s="282"/>
      <c r="AF424" s="282"/>
      <c r="AG424" s="282"/>
      <c r="AH424" s="282"/>
      <c r="AI424" s="282"/>
      <c r="AJ424" s="282"/>
      <c r="AK424" s="282"/>
      <c r="AL424" s="282"/>
      <c r="AM424" s="282"/>
      <c r="AN424" s="282"/>
      <c r="AO424" s="282"/>
      <c r="AP424" s="282"/>
      <c r="AQ424" s="282"/>
      <c r="AR424" s="282"/>
      <c r="AS424" s="282"/>
      <c r="AT424" s="282"/>
      <c r="AU424" s="282"/>
    </row>
    <row r="425" spans="1:47" ht="28.8" x14ac:dyDescent="0.55000000000000004">
      <c r="B425" s="257"/>
      <c r="C425" s="257"/>
      <c r="D425" s="257"/>
      <c r="E425" s="257"/>
      <c r="F425" s="257"/>
      <c r="G425" s="257"/>
      <c r="H425" s="257"/>
      <c r="I425" s="257"/>
      <c r="J425" s="257"/>
      <c r="K425" s="257"/>
      <c r="L425" s="258"/>
      <c r="M425" s="258"/>
      <c r="N425" s="258"/>
      <c r="O425" s="258"/>
      <c r="P425" s="258"/>
      <c r="Q425" s="258"/>
      <c r="R425" s="258"/>
      <c r="S425" s="258"/>
      <c r="T425" s="258"/>
      <c r="U425" s="258"/>
    </row>
    <row r="426" spans="1:47" ht="28.8" x14ac:dyDescent="0.55000000000000004">
      <c r="B426" s="257"/>
      <c r="C426" s="257"/>
      <c r="D426" s="257"/>
      <c r="E426" s="257"/>
      <c r="F426" s="257"/>
      <c r="G426" s="257"/>
      <c r="H426" s="257"/>
      <c r="I426" s="257"/>
      <c r="J426" s="257"/>
      <c r="K426" s="257"/>
      <c r="L426" s="258"/>
      <c r="M426" s="258"/>
      <c r="N426" s="258"/>
      <c r="O426" s="258"/>
      <c r="P426" s="258"/>
      <c r="Q426" s="258"/>
      <c r="R426" s="258"/>
      <c r="S426" s="258"/>
      <c r="T426" s="258"/>
      <c r="U426" s="258"/>
    </row>
    <row r="427" spans="1:47" ht="28.8" x14ac:dyDescent="0.55000000000000004">
      <c r="B427" s="257"/>
      <c r="C427" s="257"/>
      <c r="D427" s="257"/>
      <c r="E427" s="257"/>
      <c r="F427" s="257"/>
      <c r="G427" s="257"/>
      <c r="H427" s="257"/>
      <c r="I427" s="257"/>
      <c r="J427" s="257"/>
      <c r="K427" s="257"/>
      <c r="L427" s="258"/>
      <c r="M427" s="258"/>
      <c r="N427" s="258"/>
      <c r="O427" s="258"/>
      <c r="P427" s="258"/>
      <c r="Q427" s="258"/>
      <c r="R427" s="258"/>
      <c r="S427" s="258"/>
      <c r="T427" s="258"/>
      <c r="U427" s="258"/>
    </row>
    <row r="428" spans="1:47" ht="28.8" x14ac:dyDescent="0.55000000000000004">
      <c r="B428" s="257"/>
      <c r="C428" s="257"/>
      <c r="D428" s="257"/>
      <c r="E428" s="257"/>
      <c r="F428" s="257"/>
      <c r="G428" s="257"/>
      <c r="H428" s="257"/>
      <c r="I428" s="257"/>
      <c r="J428" s="257"/>
      <c r="K428" s="257"/>
      <c r="L428" s="258"/>
      <c r="M428" s="258"/>
      <c r="N428" s="258"/>
      <c r="O428" s="258"/>
      <c r="P428" s="258"/>
      <c r="Q428" s="258"/>
      <c r="R428" s="258"/>
      <c r="S428" s="258"/>
      <c r="T428" s="258"/>
      <c r="U428" s="258"/>
    </row>
    <row r="429" spans="1:47" ht="28.8" x14ac:dyDescent="0.55000000000000004">
      <c r="B429" s="257"/>
      <c r="C429" s="257"/>
      <c r="D429" s="257"/>
      <c r="E429" s="257"/>
      <c r="F429" s="257"/>
      <c r="G429" s="257"/>
      <c r="H429" s="257"/>
      <c r="I429" s="257"/>
      <c r="J429" s="257"/>
      <c r="K429" s="257"/>
      <c r="L429" s="258"/>
      <c r="M429" s="258"/>
      <c r="N429" s="258"/>
      <c r="O429" s="258"/>
      <c r="P429" s="258"/>
      <c r="Q429" s="258"/>
      <c r="R429" s="258"/>
      <c r="S429" s="258"/>
      <c r="T429" s="258"/>
      <c r="U429" s="258"/>
    </row>
    <row r="430" spans="1:47" ht="28.8" x14ac:dyDescent="0.55000000000000004">
      <c r="B430" s="257"/>
      <c r="C430" s="257"/>
      <c r="D430" s="257"/>
      <c r="E430" s="257"/>
      <c r="F430" s="257"/>
      <c r="G430" s="257"/>
      <c r="H430" s="257"/>
      <c r="I430" s="257"/>
      <c r="J430" s="257"/>
      <c r="K430" s="257"/>
      <c r="L430" s="258"/>
      <c r="M430" s="258"/>
      <c r="N430" s="258"/>
      <c r="O430" s="258"/>
      <c r="P430" s="258"/>
      <c r="Q430" s="258"/>
      <c r="R430" s="258"/>
      <c r="S430" s="258"/>
      <c r="T430" s="258"/>
      <c r="U430" s="258"/>
    </row>
    <row r="431" spans="1:47" ht="28.8" x14ac:dyDescent="0.55000000000000004">
      <c r="B431" s="257"/>
      <c r="C431" s="257"/>
      <c r="D431" s="257"/>
      <c r="E431" s="257"/>
      <c r="F431" s="257"/>
      <c r="G431" s="257"/>
      <c r="H431" s="257"/>
      <c r="I431" s="257"/>
      <c r="J431" s="257"/>
      <c r="K431" s="257"/>
      <c r="L431" s="258"/>
      <c r="M431" s="258"/>
      <c r="N431" s="258"/>
      <c r="O431" s="258"/>
      <c r="P431" s="258"/>
      <c r="Q431" s="258"/>
      <c r="R431" s="258"/>
      <c r="S431" s="258"/>
      <c r="T431" s="258"/>
      <c r="U431" s="258"/>
    </row>
    <row r="432" spans="1:47" ht="28.8" x14ac:dyDescent="0.55000000000000004">
      <c r="B432" s="257"/>
      <c r="C432" s="257"/>
      <c r="D432" s="257"/>
      <c r="E432" s="257"/>
      <c r="F432" s="257"/>
      <c r="G432" s="257"/>
      <c r="H432" s="257"/>
      <c r="I432" s="257"/>
      <c r="J432" s="257"/>
      <c r="K432" s="257"/>
      <c r="L432" s="258"/>
      <c r="M432" s="258"/>
      <c r="N432" s="258"/>
      <c r="O432" s="258"/>
      <c r="P432" s="258"/>
      <c r="Q432" s="258"/>
      <c r="R432" s="258"/>
      <c r="S432" s="258"/>
      <c r="T432" s="258"/>
      <c r="U432" s="258"/>
    </row>
    <row r="433" spans="2:21" ht="28.8" x14ac:dyDescent="0.55000000000000004">
      <c r="B433" s="257"/>
      <c r="C433" s="257"/>
      <c r="D433" s="257"/>
      <c r="E433" s="257"/>
      <c r="F433" s="257"/>
      <c r="G433" s="257"/>
      <c r="H433" s="257"/>
      <c r="I433" s="257"/>
      <c r="J433" s="257"/>
      <c r="K433" s="257"/>
      <c r="L433" s="258"/>
      <c r="M433" s="258"/>
      <c r="N433" s="258"/>
      <c r="O433" s="258"/>
      <c r="P433" s="258"/>
      <c r="Q433" s="258"/>
      <c r="R433" s="258"/>
      <c r="S433" s="258"/>
      <c r="T433" s="258"/>
      <c r="U433" s="258"/>
    </row>
    <row r="434" spans="2:21" ht="28.8" x14ac:dyDescent="0.55000000000000004">
      <c r="B434" s="257"/>
      <c r="C434" s="257"/>
      <c r="D434" s="257"/>
      <c r="E434" s="257"/>
      <c r="F434" s="257"/>
      <c r="G434" s="257"/>
      <c r="H434" s="257"/>
      <c r="I434" s="257"/>
      <c r="J434" s="257"/>
      <c r="K434" s="257"/>
      <c r="L434" s="258"/>
      <c r="M434" s="258"/>
      <c r="N434" s="258"/>
      <c r="O434" s="258"/>
      <c r="P434" s="258"/>
      <c r="Q434" s="258"/>
      <c r="R434" s="258"/>
      <c r="S434" s="258"/>
      <c r="T434" s="258"/>
      <c r="U434" s="258"/>
    </row>
    <row r="435" spans="2:21" ht="28.8" x14ac:dyDescent="0.55000000000000004">
      <c r="B435" s="257"/>
      <c r="C435" s="257"/>
      <c r="D435" s="257"/>
      <c r="E435" s="257"/>
      <c r="F435" s="257"/>
      <c r="G435" s="257"/>
      <c r="H435" s="257"/>
      <c r="I435" s="257"/>
      <c r="J435" s="257"/>
      <c r="K435" s="257"/>
      <c r="L435" s="258"/>
      <c r="M435" s="258"/>
      <c r="N435" s="258"/>
      <c r="O435" s="258"/>
      <c r="P435" s="258"/>
      <c r="Q435" s="258"/>
      <c r="R435" s="258"/>
      <c r="S435" s="258"/>
      <c r="T435" s="258"/>
      <c r="U435" s="258"/>
    </row>
    <row r="436" spans="2:21" ht="28.8" x14ac:dyDescent="0.55000000000000004">
      <c r="B436" s="255" t="s">
        <v>1385</v>
      </c>
      <c r="C436" s="255"/>
      <c r="D436" s="261"/>
      <c r="E436" s="257"/>
      <c r="F436" s="256" t="s">
        <v>1387</v>
      </c>
      <c r="G436" s="256"/>
      <c r="H436" s="260"/>
      <c r="I436" s="260"/>
      <c r="J436" s="260"/>
      <c r="K436" s="260"/>
      <c r="L436" s="260"/>
      <c r="M436" s="260"/>
      <c r="N436" s="258"/>
      <c r="O436" s="258"/>
      <c r="P436" s="258"/>
      <c r="Q436" s="258"/>
      <c r="R436" s="258"/>
      <c r="S436" s="258"/>
      <c r="T436" s="258"/>
      <c r="U436" s="258"/>
    </row>
    <row r="437" spans="2:21" ht="28.5" customHeight="1" x14ac:dyDescent="0.55000000000000004">
      <c r="B437" s="262" t="s">
        <v>1386</v>
      </c>
      <c r="C437" s="262"/>
      <c r="D437" s="257"/>
      <c r="E437" s="257"/>
      <c r="F437" s="263" t="s">
        <v>1388</v>
      </c>
      <c r="G437" s="263"/>
      <c r="H437" s="263"/>
      <c r="I437" s="263"/>
      <c r="J437" s="263"/>
      <c r="K437" s="263"/>
      <c r="L437" s="263"/>
      <c r="M437" s="263"/>
      <c r="N437" s="258"/>
      <c r="O437" s="258"/>
      <c r="P437" s="258"/>
      <c r="Q437" s="258"/>
      <c r="R437" s="258"/>
      <c r="S437" s="258"/>
      <c r="T437" s="258"/>
      <c r="U437" s="258"/>
    </row>
  </sheetData>
  <mergeCells count="4">
    <mergeCell ref="AC424:AU424"/>
    <mergeCell ref="I423:S423"/>
    <mergeCell ref="G3:H3"/>
    <mergeCell ref="G4:I4"/>
  </mergeCells>
  <phoneticPr fontId="21" type="noConversion"/>
  <dataValidations count="5">
    <dataValidation type="list" errorStyle="information" allowBlank="1" showInputMessage="1" showErrorMessage="1" error="Utilice la lista desplegable" prompt="Utilice la lista desplegable" sqref="K400:K411 K7:K398" xr:uid="{00000000-0002-0000-0200-000000000000}">
      <formula1>"Déficit de Directivo,Jubilación,Renuncia,Fallecido,Cumplir malla curricular,Ampliación de Oferta,Sectorización,Bienestar Social,Concurso QSM,Destitución,Sumario Administrativo,Encargo directivo"</formula1>
    </dataValidation>
    <dataValidation allowBlank="1" showInputMessage="1" showErrorMessage="1" prompt="Si no cuenta con el docente colocar NECESIDA 1, NECESIDAD 2, etc" sqref="B7:B412" xr:uid="{00000000-0002-0000-0200-000001000000}"/>
    <dataValidation operator="equal" allowBlank="1" showInputMessage="1" showErrorMessage="1" error="Ingrese un número de cédula con 10 dígitos_x000a_" sqref="C7:C412" xr:uid="{00000000-0002-0000-0200-000002000000}"/>
    <dataValidation type="list" allowBlank="1" showInputMessage="1" showErrorMessage="1" sqref="H7:H412" xr:uid="{00000000-0002-0000-0200-000003000000}">
      <formula1>IF(OR($G7="Bachillerato_Técnico",$G7="Bachillerato_Técnico_Productivo",$G7="Bachillerato_Complementario_en_artes",$G7="Prácticas_Innovadoras_BT"),INDIRECT($G7),"")</formula1>
    </dataValidation>
    <dataValidation type="list" errorStyle="information" allowBlank="1" showInputMessage="1" showErrorMessage="1" error="Utilice la lista desplegable" prompt="Utilice la lista desplegable" sqref="I7:I412" xr:uid="{00000000-0002-0000-0200-000004000000}">
      <formula1>IF(H7="",INDIRECT($G7),INDIRECT($H7))</formula1>
    </dataValidation>
  </dataValidations>
  <pageMargins left="0" right="0" top="0.19685039370078741" bottom="0" header="0.31496062992125984" footer="0.31496062992125984"/>
  <pageSetup paperSize="9" scale="30" orientation="landscape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 error="Utilice la lista desplegable" prompt="Utilice la lista desplegable" xr:uid="{00000000-0002-0000-0200-000005000000}">
          <x14:formula1>
            <xm:f>Parametros!$CB$2:$CB$12</xm:f>
          </x14:formula1>
          <xm:sqref>J400:J411 J7:J398</xm:sqref>
        </x14:dataValidation>
        <x14:dataValidation type="list" errorStyle="information" allowBlank="1" showInputMessage="1" showErrorMessage="1" error="Utilice la lista desplegable" prompt="Utilice la lista desplegable" xr:uid="{00000000-0002-0000-0200-000006000000}">
          <x14:formula1>
            <xm:f>Parametros!$A$2:$A$79</xm:f>
          </x14:formula1>
          <xm:sqref>F7:F412</xm:sqref>
        </x14:dataValidation>
        <x14:dataValidation type="list" errorStyle="information" allowBlank="1" showInputMessage="1" showErrorMessage="1" error="Utilice la lista desplegable" prompt="Utilice la lista desplegable" xr:uid="{00000000-0002-0000-0200-000007000000}">
          <x14:formula1>
            <xm:f>Parametros!$C$2:$C$16</xm:f>
          </x14:formula1>
          <xm:sqref>G7:G412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6:AE95"/>
  <sheetViews>
    <sheetView showGridLines="0" zoomScale="90" zoomScaleNormal="90" workbookViewId="0">
      <pane ySplit="14" topLeftCell="A21" activePane="bottomLeft" state="frozen"/>
      <selection pane="bottomLeft" activeCell="C17" sqref="C17"/>
    </sheetView>
  </sheetViews>
  <sheetFormatPr baseColWidth="10" defaultColWidth="11.44140625" defaultRowHeight="14.4" x14ac:dyDescent="0.3"/>
  <cols>
    <col min="1" max="1" width="41.77734375" customWidth="1"/>
    <col min="2" max="2" width="15.88671875" bestFit="1" customWidth="1"/>
    <col min="3" max="3" width="14.33203125" style="38" bestFit="1" customWidth="1"/>
    <col min="4" max="4" width="5.44140625" style="38" bestFit="1" customWidth="1"/>
    <col min="5" max="5" width="6.77734375" style="38" customWidth="1"/>
    <col min="6" max="6" width="41.77734375" customWidth="1"/>
    <col min="7" max="7" width="10.33203125" style="1" bestFit="1" customWidth="1"/>
    <col min="8" max="8" width="11.88671875" style="38" bestFit="1" customWidth="1"/>
    <col min="9" max="9" width="16.5546875" style="38" bestFit="1" customWidth="1"/>
    <col min="10" max="10" width="14.109375" style="38" bestFit="1" customWidth="1"/>
    <col min="11" max="11" width="4.33203125" style="38" bestFit="1" customWidth="1"/>
    <col min="12" max="12" width="5.5546875" style="38" bestFit="1" customWidth="1"/>
    <col min="13" max="13" width="6.6640625" customWidth="1"/>
    <col min="14" max="15" width="15.77734375" style="38" customWidth="1"/>
    <col min="16" max="16" width="25.77734375" style="38" customWidth="1"/>
    <col min="17" max="17" width="35.77734375" style="38" customWidth="1"/>
    <col min="18" max="18" width="12.33203125" style="38" bestFit="1" customWidth="1"/>
    <col min="19" max="19" width="11.88671875" style="38" bestFit="1" customWidth="1"/>
    <col min="20" max="20" width="16.5546875" style="38" bestFit="1" customWidth="1"/>
    <col min="21" max="21" width="11.21875" style="38" bestFit="1" customWidth="1"/>
    <col min="22" max="22" width="4.33203125" style="38" bestFit="1" customWidth="1"/>
    <col min="23" max="23" width="5.44140625" style="38" bestFit="1" customWidth="1"/>
    <col min="24" max="24" width="35.6640625" style="38" customWidth="1"/>
    <col min="25" max="25" width="32.6640625" customWidth="1"/>
    <col min="26" max="26" width="21.6640625" customWidth="1"/>
    <col min="27" max="27" width="31.6640625" style="38" bestFit="1" customWidth="1"/>
    <col min="28" max="28" width="45.6640625" style="38" bestFit="1" customWidth="1"/>
    <col min="29" max="29" width="10.6640625" style="38" customWidth="1"/>
    <col min="30" max="30" width="5" style="38" customWidth="1"/>
    <col min="31" max="31" width="5.33203125" style="38" customWidth="1"/>
    <col min="32" max="32" width="52.44140625" bestFit="1" customWidth="1"/>
    <col min="33" max="33" width="56.33203125" bestFit="1" customWidth="1"/>
    <col min="34" max="35" width="32.88671875" bestFit="1" customWidth="1"/>
    <col min="36" max="36" width="47" bestFit="1" customWidth="1"/>
    <col min="37" max="37" width="50.6640625" bestFit="1" customWidth="1"/>
    <col min="38" max="39" width="34.33203125" bestFit="1" customWidth="1"/>
    <col min="40" max="40" width="48.33203125" bestFit="1" customWidth="1"/>
    <col min="41" max="41" width="52" bestFit="1" customWidth="1"/>
    <col min="42" max="43" width="35" bestFit="1" customWidth="1"/>
    <col min="44" max="44" width="49" bestFit="1" customWidth="1"/>
    <col min="45" max="45" width="52.6640625" bestFit="1" customWidth="1"/>
    <col min="46" max="47" width="34.44140625" bestFit="1" customWidth="1"/>
    <col min="48" max="48" width="48.44140625" bestFit="1" customWidth="1"/>
    <col min="49" max="49" width="52.33203125" bestFit="1" customWidth="1"/>
    <col min="50" max="51" width="38.33203125" bestFit="1" customWidth="1"/>
    <col min="52" max="52" width="52.44140625" bestFit="1" customWidth="1"/>
    <col min="53" max="53" width="56.109375" bestFit="1" customWidth="1"/>
    <col min="54" max="55" width="20" bestFit="1" customWidth="1"/>
    <col min="56" max="56" width="33.109375" bestFit="1" customWidth="1"/>
    <col min="57" max="57" width="36.88671875" bestFit="1" customWidth="1"/>
    <col min="58" max="59" width="38.6640625" bestFit="1" customWidth="1"/>
    <col min="60" max="60" width="52.6640625" bestFit="1" customWidth="1"/>
    <col min="61" max="61" width="56.44140625" bestFit="1" customWidth="1"/>
    <col min="62" max="63" width="39.33203125" bestFit="1" customWidth="1"/>
    <col min="64" max="64" width="53.33203125" bestFit="1" customWidth="1"/>
    <col min="65" max="65" width="57" bestFit="1" customWidth="1"/>
    <col min="66" max="67" width="33" bestFit="1" customWidth="1"/>
    <col min="68" max="68" width="47.109375" bestFit="1" customWidth="1"/>
    <col min="69" max="69" width="50.6640625" bestFit="1" customWidth="1"/>
    <col min="70" max="71" width="39.44140625" bestFit="1" customWidth="1"/>
    <col min="72" max="72" width="53.44140625" bestFit="1" customWidth="1"/>
    <col min="73" max="73" width="57.33203125" bestFit="1" customWidth="1"/>
    <col min="74" max="75" width="36" bestFit="1" customWidth="1"/>
    <col min="76" max="76" width="50" bestFit="1" customWidth="1"/>
    <col min="77" max="77" width="53.6640625" bestFit="1" customWidth="1"/>
    <col min="78" max="79" width="34.44140625" bestFit="1" customWidth="1"/>
    <col min="80" max="80" width="48.44140625" bestFit="1" customWidth="1"/>
    <col min="81" max="81" width="52.33203125" bestFit="1" customWidth="1"/>
    <col min="82" max="83" width="37.88671875" bestFit="1" customWidth="1"/>
    <col min="84" max="84" width="52" bestFit="1" customWidth="1"/>
    <col min="85" max="85" width="55.6640625" bestFit="1" customWidth="1"/>
    <col min="86" max="87" width="38.44140625" bestFit="1" customWidth="1"/>
    <col min="88" max="88" width="52.44140625" bestFit="1" customWidth="1"/>
    <col min="89" max="89" width="56.33203125" bestFit="1" customWidth="1"/>
    <col min="90" max="91" width="33" bestFit="1" customWidth="1"/>
    <col min="92" max="92" width="47.109375" bestFit="1" customWidth="1"/>
    <col min="93" max="93" width="50.6640625" bestFit="1" customWidth="1"/>
    <col min="94" max="95" width="36.33203125" bestFit="1" customWidth="1"/>
    <col min="96" max="96" width="50.33203125" bestFit="1" customWidth="1"/>
    <col min="97" max="97" width="54" bestFit="1" customWidth="1"/>
    <col min="98" max="99" width="32.44140625" bestFit="1" customWidth="1"/>
    <col min="100" max="100" width="46.44140625" bestFit="1" customWidth="1"/>
    <col min="101" max="101" width="50.33203125" bestFit="1" customWidth="1"/>
    <col min="102" max="103" width="29.6640625" bestFit="1" customWidth="1"/>
    <col min="104" max="104" width="43.6640625" bestFit="1" customWidth="1"/>
    <col min="105" max="105" width="47.44140625" bestFit="1" customWidth="1"/>
    <col min="106" max="107" width="34.44140625" bestFit="1" customWidth="1"/>
    <col min="108" max="108" width="48.44140625" bestFit="1" customWidth="1"/>
    <col min="109" max="109" width="52.33203125" bestFit="1" customWidth="1"/>
    <col min="110" max="111" width="36.33203125" bestFit="1" customWidth="1"/>
    <col min="112" max="112" width="50.33203125" bestFit="1" customWidth="1"/>
    <col min="113" max="113" width="54" bestFit="1" customWidth="1"/>
    <col min="114" max="115" width="35.33203125" bestFit="1" customWidth="1"/>
    <col min="116" max="116" width="49.33203125" bestFit="1" customWidth="1"/>
    <col min="117" max="117" width="53.109375" bestFit="1" customWidth="1"/>
    <col min="118" max="119" width="40.33203125" bestFit="1" customWidth="1"/>
    <col min="120" max="120" width="54.33203125" bestFit="1" customWidth="1"/>
    <col min="121" max="121" width="58" bestFit="1" customWidth="1"/>
    <col min="122" max="123" width="36.6640625" bestFit="1" customWidth="1"/>
    <col min="124" max="124" width="50.6640625" bestFit="1" customWidth="1"/>
    <col min="125" max="125" width="54.44140625" bestFit="1" customWidth="1"/>
    <col min="126" max="127" width="28" bestFit="1" customWidth="1"/>
    <col min="128" max="128" width="42.109375" bestFit="1" customWidth="1"/>
    <col min="129" max="129" width="45.6640625" bestFit="1" customWidth="1"/>
    <col min="130" max="131" width="35.6640625" bestFit="1" customWidth="1"/>
    <col min="132" max="132" width="49.6640625" bestFit="1" customWidth="1"/>
    <col min="133" max="133" width="53.44140625" bestFit="1" customWidth="1"/>
    <col min="134" max="135" width="34.44140625" bestFit="1" customWidth="1"/>
    <col min="136" max="136" width="48.44140625" bestFit="1" customWidth="1"/>
    <col min="137" max="137" width="52.33203125" bestFit="1" customWidth="1"/>
    <col min="138" max="139" width="36.33203125" bestFit="1" customWidth="1"/>
    <col min="140" max="140" width="50.33203125" bestFit="1" customWidth="1"/>
    <col min="141" max="141" width="54.109375" bestFit="1" customWidth="1"/>
    <col min="142" max="143" width="34.44140625" bestFit="1" customWidth="1"/>
    <col min="144" max="144" width="48.44140625" bestFit="1" customWidth="1"/>
    <col min="145" max="145" width="52.33203125" bestFit="1" customWidth="1"/>
    <col min="146" max="147" width="30.88671875" bestFit="1" customWidth="1"/>
    <col min="148" max="148" width="44.88671875" bestFit="1" customWidth="1"/>
    <col min="149" max="149" width="48.6640625" bestFit="1" customWidth="1"/>
    <col min="150" max="151" width="27.33203125" bestFit="1" customWidth="1"/>
    <col min="152" max="152" width="41.33203125" bestFit="1" customWidth="1"/>
    <col min="153" max="153" width="45" bestFit="1" customWidth="1"/>
    <col min="154" max="155" width="32.88671875" bestFit="1" customWidth="1"/>
    <col min="156" max="156" width="47" bestFit="1" customWidth="1"/>
    <col min="157" max="157" width="50.6640625" bestFit="1" customWidth="1"/>
    <col min="158" max="159" width="30.109375" bestFit="1" customWidth="1"/>
    <col min="160" max="160" width="44.109375" bestFit="1" customWidth="1"/>
    <col min="161" max="161" width="47.88671875" bestFit="1" customWidth="1"/>
    <col min="162" max="163" width="26.44140625" bestFit="1" customWidth="1"/>
    <col min="164" max="164" width="40.44140625" bestFit="1" customWidth="1"/>
    <col min="165" max="165" width="44.33203125" bestFit="1" customWidth="1"/>
    <col min="166" max="167" width="30.44140625" bestFit="1" customWidth="1"/>
    <col min="168" max="168" width="44.44140625" bestFit="1" customWidth="1"/>
    <col min="169" max="169" width="48.33203125" bestFit="1" customWidth="1"/>
    <col min="170" max="171" width="33.44140625" bestFit="1" customWidth="1"/>
    <col min="172" max="172" width="47.44140625" bestFit="1" customWidth="1"/>
    <col min="173" max="173" width="51.33203125" bestFit="1" customWidth="1"/>
    <col min="174" max="175" width="29.33203125" bestFit="1" customWidth="1"/>
    <col min="176" max="176" width="43.33203125" bestFit="1" customWidth="1"/>
    <col min="177" max="177" width="47.109375" bestFit="1" customWidth="1"/>
    <col min="178" max="179" width="43.33203125" bestFit="1" customWidth="1"/>
    <col min="180" max="180" width="57.44140625" bestFit="1" customWidth="1"/>
    <col min="181" max="181" width="61.109375" bestFit="1" customWidth="1"/>
    <col min="182" max="183" width="32.6640625" bestFit="1" customWidth="1"/>
    <col min="184" max="184" width="46.6640625" bestFit="1" customWidth="1"/>
    <col min="185" max="185" width="50.44140625" bestFit="1" customWidth="1"/>
    <col min="186" max="187" width="35.109375" bestFit="1" customWidth="1"/>
    <col min="188" max="188" width="49.109375" bestFit="1" customWidth="1"/>
    <col min="189" max="189" width="52.88671875" bestFit="1" customWidth="1"/>
    <col min="190" max="191" width="35.109375" bestFit="1" customWidth="1"/>
    <col min="192" max="192" width="49.109375" bestFit="1" customWidth="1"/>
    <col min="193" max="193" width="52.88671875" bestFit="1" customWidth="1"/>
    <col min="194" max="195" width="27" bestFit="1" customWidth="1"/>
    <col min="196" max="196" width="41" bestFit="1" customWidth="1"/>
    <col min="197" max="197" width="44.6640625" bestFit="1" customWidth="1"/>
    <col min="198" max="199" width="37.44140625" bestFit="1" customWidth="1"/>
    <col min="200" max="200" width="51.44140625" bestFit="1" customWidth="1"/>
    <col min="201" max="201" width="55.33203125" bestFit="1" customWidth="1"/>
    <col min="202" max="203" width="35.44140625" bestFit="1" customWidth="1"/>
    <col min="204" max="204" width="49.44140625" bestFit="1" customWidth="1"/>
    <col min="205" max="205" width="53.33203125" bestFit="1" customWidth="1"/>
    <col min="206" max="207" width="36.6640625" bestFit="1" customWidth="1"/>
    <col min="208" max="208" width="50.6640625" bestFit="1" customWidth="1"/>
    <col min="209" max="209" width="54.44140625" bestFit="1" customWidth="1"/>
    <col min="210" max="211" width="37.44140625" bestFit="1" customWidth="1"/>
    <col min="212" max="212" width="51.44140625" bestFit="1" customWidth="1"/>
    <col min="213" max="213" width="55.33203125" bestFit="1" customWidth="1"/>
    <col min="214" max="215" width="34.6640625" bestFit="1" customWidth="1"/>
    <col min="216" max="216" width="48.6640625" bestFit="1" customWidth="1"/>
    <col min="217" max="217" width="52.44140625" bestFit="1" customWidth="1"/>
    <col min="218" max="219" width="37" bestFit="1" customWidth="1"/>
    <col min="220" max="220" width="51" bestFit="1" customWidth="1"/>
    <col min="221" max="221" width="54.6640625" bestFit="1" customWidth="1"/>
    <col min="222" max="223" width="31.109375" bestFit="1" customWidth="1"/>
    <col min="224" max="224" width="45.109375" bestFit="1" customWidth="1"/>
    <col min="225" max="225" width="48.88671875" bestFit="1" customWidth="1"/>
    <col min="226" max="227" width="20" bestFit="1" customWidth="1"/>
    <col min="228" max="228" width="28.109375" bestFit="1" customWidth="1"/>
    <col min="229" max="229" width="31.88671875" bestFit="1" customWidth="1"/>
    <col min="230" max="231" width="20" bestFit="1" customWidth="1"/>
    <col min="232" max="232" width="28.109375" bestFit="1" customWidth="1"/>
    <col min="233" max="233" width="31.88671875" bestFit="1" customWidth="1"/>
    <col min="234" max="235" width="32.6640625" bestFit="1" customWidth="1"/>
    <col min="236" max="236" width="46.88671875" bestFit="1" customWidth="1"/>
    <col min="237" max="237" width="50.44140625" bestFit="1" customWidth="1"/>
    <col min="238" max="239" width="34.6640625" bestFit="1" customWidth="1"/>
    <col min="240" max="240" width="48.6640625" bestFit="1" customWidth="1"/>
    <col min="241" max="241" width="52.44140625" bestFit="1" customWidth="1"/>
    <col min="242" max="243" width="24.6640625" bestFit="1" customWidth="1"/>
    <col min="244" max="244" width="38.6640625" bestFit="1" customWidth="1"/>
    <col min="245" max="245" width="42.44140625" bestFit="1" customWidth="1"/>
    <col min="246" max="247" width="36.6640625" bestFit="1" customWidth="1"/>
    <col min="248" max="248" width="50.6640625" bestFit="1" customWidth="1"/>
    <col min="249" max="249" width="54.44140625" bestFit="1" customWidth="1"/>
    <col min="250" max="251" width="25.44140625" bestFit="1" customWidth="1"/>
    <col min="252" max="252" width="39.44140625" bestFit="1" customWidth="1"/>
    <col min="253" max="253" width="43.33203125" bestFit="1" customWidth="1"/>
    <col min="254" max="255" width="24.33203125" bestFit="1" customWidth="1"/>
    <col min="256" max="256" width="38.33203125" bestFit="1" customWidth="1"/>
    <col min="257" max="257" width="42.109375" bestFit="1" customWidth="1"/>
    <col min="258" max="259" width="27" bestFit="1" customWidth="1"/>
    <col min="260" max="260" width="41" bestFit="1" customWidth="1"/>
    <col min="261" max="261" width="44.6640625" bestFit="1" customWidth="1"/>
    <col min="262" max="263" width="23.6640625" bestFit="1" customWidth="1"/>
    <col min="264" max="264" width="37.6640625" bestFit="1" customWidth="1"/>
    <col min="265" max="265" width="41.44140625" bestFit="1" customWidth="1"/>
    <col min="266" max="267" width="27" bestFit="1" customWidth="1"/>
    <col min="268" max="268" width="41" bestFit="1" customWidth="1"/>
    <col min="269" max="269" width="44.6640625" bestFit="1" customWidth="1"/>
    <col min="270" max="271" width="38" bestFit="1" customWidth="1"/>
    <col min="272" max="272" width="52.109375" bestFit="1" customWidth="1"/>
    <col min="273" max="273" width="55.6640625" bestFit="1" customWidth="1"/>
    <col min="274" max="275" width="29.44140625" bestFit="1" customWidth="1"/>
    <col min="276" max="276" width="43.44140625" bestFit="1" customWidth="1"/>
    <col min="277" max="277" width="47.33203125" bestFit="1" customWidth="1"/>
    <col min="278" max="279" width="33.6640625" bestFit="1" customWidth="1"/>
    <col min="280" max="280" width="47.6640625" bestFit="1" customWidth="1"/>
    <col min="281" max="281" width="51.44140625" bestFit="1" customWidth="1"/>
    <col min="282" max="283" width="32.109375" bestFit="1" customWidth="1"/>
    <col min="284" max="284" width="46.109375" bestFit="1" customWidth="1"/>
    <col min="285" max="285" width="49.88671875" bestFit="1" customWidth="1"/>
    <col min="286" max="287" width="34.6640625" bestFit="1" customWidth="1"/>
    <col min="288" max="288" width="48.6640625" bestFit="1" customWidth="1"/>
    <col min="289" max="289" width="52.44140625" bestFit="1" customWidth="1"/>
    <col min="290" max="291" width="29.44140625" bestFit="1" customWidth="1"/>
    <col min="292" max="292" width="43.44140625" bestFit="1" customWidth="1"/>
    <col min="293" max="293" width="47.33203125" bestFit="1" customWidth="1"/>
    <col min="294" max="295" width="30.6640625" bestFit="1" customWidth="1"/>
    <col min="296" max="296" width="44.6640625" bestFit="1" customWidth="1"/>
    <col min="297" max="297" width="48.44140625" bestFit="1" customWidth="1"/>
    <col min="298" max="299" width="36.109375" bestFit="1" customWidth="1"/>
    <col min="300" max="300" width="50.109375" bestFit="1" customWidth="1"/>
    <col min="301" max="301" width="53.88671875" bestFit="1" customWidth="1"/>
    <col min="302" max="303" width="37.109375" bestFit="1" customWidth="1"/>
    <col min="304" max="304" width="51.109375" bestFit="1" customWidth="1"/>
    <col min="305" max="305" width="54.88671875" bestFit="1" customWidth="1"/>
    <col min="306" max="307" width="34.6640625" bestFit="1" customWidth="1"/>
    <col min="308" max="308" width="48.6640625" bestFit="1" customWidth="1"/>
    <col min="309" max="309" width="52.44140625" bestFit="1" customWidth="1"/>
    <col min="310" max="311" width="34.6640625" bestFit="1" customWidth="1"/>
    <col min="312" max="312" width="48.6640625" bestFit="1" customWidth="1"/>
    <col min="313" max="313" width="52.44140625" bestFit="1" customWidth="1"/>
    <col min="314" max="315" width="33.44140625" bestFit="1" customWidth="1"/>
    <col min="316" max="316" width="47.44140625" bestFit="1" customWidth="1"/>
    <col min="317" max="317" width="51.33203125" bestFit="1" customWidth="1"/>
    <col min="318" max="319" width="35.33203125" bestFit="1" customWidth="1"/>
    <col min="320" max="320" width="49.33203125" bestFit="1" customWidth="1"/>
    <col min="321" max="321" width="53.109375" bestFit="1" customWidth="1"/>
    <col min="322" max="323" width="31.33203125" bestFit="1" customWidth="1"/>
    <col min="324" max="324" width="42" bestFit="1" customWidth="1"/>
    <col min="325" max="325" width="45.6640625" bestFit="1" customWidth="1"/>
    <col min="326" max="327" width="34.88671875" bestFit="1" customWidth="1"/>
    <col min="328" max="328" width="48.88671875" bestFit="1" customWidth="1"/>
    <col min="329" max="329" width="52.6640625" bestFit="1" customWidth="1"/>
    <col min="330" max="331" width="34.109375" bestFit="1" customWidth="1"/>
    <col min="332" max="332" width="48.109375" bestFit="1" customWidth="1"/>
    <col min="333" max="333" width="51.88671875" bestFit="1" customWidth="1"/>
    <col min="334" max="335" width="32.44140625" bestFit="1" customWidth="1"/>
    <col min="336" max="336" width="46.44140625" bestFit="1" customWidth="1"/>
    <col min="337" max="337" width="50.33203125" bestFit="1" customWidth="1"/>
    <col min="338" max="339" width="38.44140625" bestFit="1" customWidth="1"/>
    <col min="340" max="340" width="52.44140625" bestFit="1" customWidth="1"/>
    <col min="341" max="341" width="56.33203125" bestFit="1" customWidth="1"/>
    <col min="342" max="343" width="28.33203125" bestFit="1" customWidth="1"/>
    <col min="344" max="344" width="42.33203125" bestFit="1" customWidth="1"/>
    <col min="345" max="345" width="46" bestFit="1" customWidth="1"/>
    <col min="346" max="347" width="43" bestFit="1" customWidth="1"/>
    <col min="348" max="348" width="57.109375" bestFit="1" customWidth="1"/>
    <col min="349" max="349" width="60.6640625" bestFit="1" customWidth="1"/>
    <col min="350" max="351" width="36.33203125" bestFit="1" customWidth="1"/>
    <col min="352" max="352" width="50.33203125" bestFit="1" customWidth="1"/>
    <col min="353" max="353" width="54.109375" bestFit="1" customWidth="1"/>
    <col min="354" max="355" width="37.88671875" bestFit="1" customWidth="1"/>
    <col min="356" max="356" width="52" bestFit="1" customWidth="1"/>
    <col min="357" max="357" width="55.6640625" bestFit="1" customWidth="1"/>
    <col min="358" max="359" width="31.33203125" bestFit="1" customWidth="1"/>
    <col min="360" max="360" width="42.33203125" bestFit="1" customWidth="1"/>
    <col min="361" max="361" width="46" bestFit="1" customWidth="1"/>
    <col min="362" max="363" width="39" bestFit="1" customWidth="1"/>
    <col min="364" max="364" width="53" bestFit="1" customWidth="1"/>
    <col min="365" max="365" width="56.6640625" bestFit="1" customWidth="1"/>
    <col min="366" max="367" width="29.6640625" bestFit="1" customWidth="1"/>
    <col min="368" max="368" width="43.6640625" bestFit="1" customWidth="1"/>
    <col min="369" max="369" width="47.44140625" bestFit="1" customWidth="1"/>
    <col min="370" max="371" width="30.44140625" bestFit="1" customWidth="1"/>
    <col min="372" max="372" width="44.44140625" bestFit="1" customWidth="1"/>
    <col min="373" max="373" width="48.33203125" bestFit="1" customWidth="1"/>
    <col min="374" max="375" width="34.6640625" bestFit="1" customWidth="1"/>
    <col min="376" max="376" width="48.6640625" bestFit="1" customWidth="1"/>
    <col min="377" max="377" width="52.44140625" bestFit="1" customWidth="1"/>
    <col min="378" max="379" width="35.88671875" bestFit="1" customWidth="1"/>
    <col min="380" max="380" width="49.88671875" bestFit="1" customWidth="1"/>
    <col min="381" max="381" width="53.6640625" bestFit="1" customWidth="1"/>
    <col min="382" max="383" width="38.109375" bestFit="1" customWidth="1"/>
    <col min="384" max="384" width="52.33203125" bestFit="1" customWidth="1"/>
    <col min="385" max="385" width="55.88671875" bestFit="1" customWidth="1"/>
    <col min="386" max="387" width="33.6640625" bestFit="1" customWidth="1"/>
    <col min="388" max="388" width="47.6640625" bestFit="1" customWidth="1"/>
    <col min="389" max="389" width="51.33203125" bestFit="1" customWidth="1"/>
    <col min="390" max="391" width="31.44140625" bestFit="1" customWidth="1"/>
    <col min="392" max="392" width="45.44140625" bestFit="1" customWidth="1"/>
    <col min="393" max="393" width="49.33203125" bestFit="1" customWidth="1"/>
    <col min="394" max="395" width="33" bestFit="1" customWidth="1"/>
    <col min="396" max="396" width="47.109375" bestFit="1" customWidth="1"/>
    <col min="397" max="397" width="50.6640625" bestFit="1" customWidth="1"/>
    <col min="398" max="399" width="37.33203125" bestFit="1" customWidth="1"/>
    <col min="400" max="400" width="51.33203125" bestFit="1" customWidth="1"/>
    <col min="401" max="401" width="55.109375" bestFit="1" customWidth="1"/>
    <col min="402" max="403" width="42.33203125" bestFit="1" customWidth="1"/>
    <col min="404" max="404" width="56.33203125" bestFit="1" customWidth="1"/>
    <col min="405" max="405" width="60" bestFit="1" customWidth="1"/>
    <col min="406" max="407" width="34.44140625" bestFit="1" customWidth="1"/>
    <col min="408" max="408" width="48.44140625" bestFit="1" customWidth="1"/>
    <col min="409" max="409" width="52.33203125" bestFit="1" customWidth="1"/>
    <col min="410" max="411" width="38.109375" bestFit="1" customWidth="1"/>
    <col min="412" max="412" width="52.33203125" bestFit="1" customWidth="1"/>
    <col min="413" max="413" width="55.88671875" bestFit="1" customWidth="1"/>
    <col min="414" max="415" width="42.6640625" bestFit="1" customWidth="1"/>
    <col min="416" max="416" width="56.6640625" bestFit="1" customWidth="1"/>
    <col min="417" max="417" width="60.44140625" bestFit="1" customWidth="1"/>
    <col min="418" max="419" width="34.6640625" bestFit="1" customWidth="1"/>
    <col min="420" max="420" width="48.6640625" bestFit="1" customWidth="1"/>
    <col min="421" max="421" width="52.44140625" bestFit="1" customWidth="1"/>
    <col min="422" max="423" width="33.33203125" bestFit="1" customWidth="1"/>
    <col min="424" max="424" width="47.33203125" bestFit="1" customWidth="1"/>
    <col min="425" max="425" width="51" bestFit="1" customWidth="1"/>
    <col min="426" max="427" width="34.109375" bestFit="1" customWidth="1"/>
    <col min="428" max="428" width="48.109375" bestFit="1" customWidth="1"/>
    <col min="429" max="429" width="51.88671875" bestFit="1" customWidth="1"/>
    <col min="430" max="431" width="39.33203125" bestFit="1" customWidth="1"/>
    <col min="432" max="432" width="53.33203125" bestFit="1" customWidth="1"/>
    <col min="433" max="433" width="57.109375" bestFit="1" customWidth="1"/>
    <col min="434" max="435" width="38.33203125" bestFit="1" customWidth="1"/>
    <col min="436" max="436" width="52.33203125" bestFit="1" customWidth="1"/>
    <col min="437" max="437" width="56" bestFit="1" customWidth="1"/>
    <col min="438" max="439" width="31.6640625" bestFit="1" customWidth="1"/>
    <col min="440" max="440" width="45.6640625" bestFit="1" customWidth="1"/>
    <col min="441" max="441" width="49.44140625" bestFit="1" customWidth="1"/>
    <col min="442" max="443" width="38.109375" bestFit="1" customWidth="1"/>
    <col min="444" max="444" width="52.33203125" bestFit="1" customWidth="1"/>
    <col min="445" max="445" width="55.88671875" bestFit="1" customWidth="1"/>
    <col min="446" max="447" width="41.6640625" bestFit="1" customWidth="1"/>
    <col min="448" max="448" width="55.6640625" bestFit="1" customWidth="1"/>
    <col min="449" max="449" width="59.44140625" bestFit="1" customWidth="1"/>
    <col min="450" max="451" width="38.6640625" bestFit="1" customWidth="1"/>
    <col min="452" max="452" width="52.6640625" bestFit="1" customWidth="1"/>
    <col min="453" max="453" width="56.44140625" bestFit="1" customWidth="1"/>
    <col min="454" max="454" width="21" bestFit="1" customWidth="1"/>
    <col min="455" max="455" width="24.6640625" bestFit="1" customWidth="1"/>
  </cols>
  <sheetData>
    <row r="6" spans="1:23" x14ac:dyDescent="0.3">
      <c r="A6" s="160" t="s">
        <v>21</v>
      </c>
      <c r="B6" s="161">
        <f>+COUNTIF('Nómina de personal'!M:M,"Directivo")</f>
        <v>3</v>
      </c>
    </row>
    <row r="7" spans="1:23" x14ac:dyDescent="0.3">
      <c r="A7" s="160" t="s">
        <v>762</v>
      </c>
      <c r="B7" s="161">
        <f>+COUNTIF('Nómina de personal'!M:M,"Docente")</f>
        <v>62</v>
      </c>
    </row>
    <row r="8" spans="1:23" x14ac:dyDescent="0.3">
      <c r="A8" s="160" t="s">
        <v>23</v>
      </c>
      <c r="B8" s="161">
        <f>+COUNTIF('Nómina de personal'!M:M,"Administrativo")</f>
        <v>3</v>
      </c>
    </row>
    <row r="9" spans="1:23" x14ac:dyDescent="0.3">
      <c r="A9" s="160" t="s">
        <v>760</v>
      </c>
      <c r="B9" s="161">
        <f>+COUNTIF('Nómina de personal'!M:M,"DECE y Salud")</f>
        <v>2</v>
      </c>
    </row>
    <row r="10" spans="1:23" x14ac:dyDescent="0.3">
      <c r="A10" s="160" t="s">
        <v>761</v>
      </c>
      <c r="B10" s="161">
        <f>+COUNTIF('Nómina de personal'!M:M,"Equipo Multidisciplinario")</f>
        <v>0</v>
      </c>
    </row>
    <row r="13" spans="1:23" x14ac:dyDescent="0.3">
      <c r="A13" s="2" t="s">
        <v>100</v>
      </c>
      <c r="B13" s="61">
        <f>+SUBTOTAL(3,B17:B14963)</f>
        <v>3</v>
      </c>
      <c r="C13" s="210" t="b">
        <f>+B13=B6</f>
        <v>1</v>
      </c>
      <c r="F13" s="2" t="s">
        <v>101</v>
      </c>
      <c r="G13" s="183">
        <f>+SUBTOTAL(3,G17:G14963)</f>
        <v>62</v>
      </c>
      <c r="H13" s="210" t="b">
        <f>+G13=B7</f>
        <v>1</v>
      </c>
      <c r="N13" s="225" t="s">
        <v>102</v>
      </c>
      <c r="O13" s="182">
        <f>+SUBTOTAL(3,O17:O14963)</f>
        <v>0</v>
      </c>
    </row>
    <row r="15" spans="1:23" x14ac:dyDescent="0.3">
      <c r="C15" s="180" t="s">
        <v>786</v>
      </c>
      <c r="G15"/>
      <c r="H15" s="180" t="s">
        <v>786</v>
      </c>
      <c r="S15" s="180" t="s">
        <v>786</v>
      </c>
    </row>
    <row r="16" spans="1:23" x14ac:dyDescent="0.3">
      <c r="A16" s="110" t="s">
        <v>28</v>
      </c>
      <c r="B16" s="110" t="s">
        <v>32</v>
      </c>
      <c r="C16" s="38" t="s">
        <v>787</v>
      </c>
      <c r="D16" s="38" t="s">
        <v>775</v>
      </c>
      <c r="F16" s="110" t="s">
        <v>28</v>
      </c>
      <c r="G16" s="110" t="s">
        <v>32</v>
      </c>
      <c r="H16" s="38" t="s">
        <v>795</v>
      </c>
      <c r="I16" s="38" t="s">
        <v>796</v>
      </c>
      <c r="J16" s="38" t="s">
        <v>1394</v>
      </c>
      <c r="K16" s="38" t="s">
        <v>788</v>
      </c>
      <c r="L16" s="38" t="s">
        <v>775</v>
      </c>
      <c r="N16" s="180" t="s">
        <v>28</v>
      </c>
      <c r="O16" s="180" t="s">
        <v>32</v>
      </c>
      <c r="P16" s="180" t="s">
        <v>36</v>
      </c>
      <c r="Q16" s="180" t="s">
        <v>38</v>
      </c>
      <c r="R16" s="180" t="s">
        <v>789</v>
      </c>
      <c r="S16" s="38" t="s">
        <v>795</v>
      </c>
      <c r="T16" s="38" t="s">
        <v>796</v>
      </c>
      <c r="U16" s="38" t="s">
        <v>790</v>
      </c>
      <c r="V16" s="38" t="s">
        <v>788</v>
      </c>
      <c r="W16" s="38" t="s">
        <v>775</v>
      </c>
    </row>
    <row r="17" spans="1:23" x14ac:dyDescent="0.3">
      <c r="A17" t="s">
        <v>1034</v>
      </c>
      <c r="B17" t="s">
        <v>262</v>
      </c>
      <c r="C17" s="268">
        <v>36</v>
      </c>
      <c r="D17" s="268">
        <v>40</v>
      </c>
      <c r="F17" t="s">
        <v>1107</v>
      </c>
      <c r="G17" t="s">
        <v>1129</v>
      </c>
      <c r="H17" s="268">
        <v>0</v>
      </c>
      <c r="I17" s="268"/>
      <c r="J17" s="268"/>
      <c r="K17" s="268"/>
      <c r="L17" s="268">
        <v>0</v>
      </c>
      <c r="N17" s="38" t="s">
        <v>110</v>
      </c>
      <c r="S17" s="268"/>
      <c r="T17" s="268"/>
      <c r="U17" s="268"/>
      <c r="V17" s="268"/>
      <c r="W17" s="268"/>
    </row>
    <row r="18" spans="1:23" x14ac:dyDescent="0.3">
      <c r="A18" t="s">
        <v>1014</v>
      </c>
      <c r="B18" t="s">
        <v>292</v>
      </c>
      <c r="C18" s="268">
        <v>35</v>
      </c>
      <c r="D18" s="268">
        <v>40</v>
      </c>
      <c r="F18" t="s">
        <v>1097</v>
      </c>
      <c r="G18" t="s">
        <v>1129</v>
      </c>
      <c r="H18" s="268">
        <v>25</v>
      </c>
      <c r="I18" s="268">
        <v>5</v>
      </c>
      <c r="J18" s="268"/>
      <c r="K18" s="268"/>
      <c r="L18" s="268">
        <v>30</v>
      </c>
    </row>
    <row r="19" spans="1:23" x14ac:dyDescent="0.3">
      <c r="A19" t="s">
        <v>1074</v>
      </c>
      <c r="B19" t="s">
        <v>1135</v>
      </c>
      <c r="C19" s="268">
        <v>36</v>
      </c>
      <c r="D19" s="268">
        <v>40</v>
      </c>
      <c r="F19" t="s">
        <v>952</v>
      </c>
      <c r="G19" t="s">
        <v>1129</v>
      </c>
      <c r="H19" s="268">
        <v>26</v>
      </c>
      <c r="I19" s="268">
        <v>4</v>
      </c>
      <c r="J19" s="268"/>
      <c r="K19" s="268"/>
      <c r="L19" s="268">
        <v>30</v>
      </c>
    </row>
    <row r="20" spans="1:23" x14ac:dyDescent="0.3">
      <c r="A20" t="s">
        <v>110</v>
      </c>
      <c r="C20" s="268">
        <v>107</v>
      </c>
      <c r="D20" s="268">
        <v>120</v>
      </c>
      <c r="F20" t="s">
        <v>965</v>
      </c>
      <c r="G20" t="s">
        <v>1129</v>
      </c>
      <c r="H20" s="268">
        <v>26</v>
      </c>
      <c r="I20" s="268">
        <v>4</v>
      </c>
      <c r="J20" s="268"/>
      <c r="K20" s="268"/>
      <c r="L20" s="268">
        <v>30</v>
      </c>
    </row>
    <row r="21" spans="1:23" x14ac:dyDescent="0.3">
      <c r="F21" t="s">
        <v>981</v>
      </c>
      <c r="G21" t="s">
        <v>1129</v>
      </c>
      <c r="H21" s="268">
        <v>25</v>
      </c>
      <c r="I21" s="268">
        <v>5</v>
      </c>
      <c r="J21" s="268"/>
      <c r="K21" s="268"/>
      <c r="L21" s="268">
        <v>30</v>
      </c>
    </row>
    <row r="22" spans="1:23" x14ac:dyDescent="0.3">
      <c r="F22" t="s">
        <v>1066</v>
      </c>
      <c r="G22" t="s">
        <v>1129</v>
      </c>
      <c r="H22" s="268">
        <v>26</v>
      </c>
      <c r="I22" s="268">
        <v>4</v>
      </c>
      <c r="J22" s="268"/>
      <c r="K22" s="268"/>
      <c r="L22" s="268">
        <v>30</v>
      </c>
    </row>
    <row r="23" spans="1:23" x14ac:dyDescent="0.3">
      <c r="F23" t="s">
        <v>1051</v>
      </c>
      <c r="G23" t="s">
        <v>1129</v>
      </c>
      <c r="H23" s="268">
        <v>25</v>
      </c>
      <c r="I23" s="268">
        <v>5</v>
      </c>
      <c r="J23" s="268"/>
      <c r="K23" s="268"/>
      <c r="L23" s="268">
        <v>30</v>
      </c>
    </row>
    <row r="24" spans="1:23" x14ac:dyDescent="0.3">
      <c r="F24" t="s">
        <v>1090</v>
      </c>
      <c r="G24" t="s">
        <v>1129</v>
      </c>
      <c r="H24" s="268">
        <v>25</v>
      </c>
      <c r="I24" s="268">
        <v>3</v>
      </c>
      <c r="J24" s="268"/>
      <c r="K24" s="268">
        <v>2</v>
      </c>
      <c r="L24" s="268">
        <v>30</v>
      </c>
    </row>
    <row r="25" spans="1:23" x14ac:dyDescent="0.3">
      <c r="F25" t="s">
        <v>927</v>
      </c>
      <c r="G25" t="s">
        <v>1129</v>
      </c>
      <c r="H25" s="268">
        <v>25</v>
      </c>
      <c r="I25" s="268">
        <v>5</v>
      </c>
      <c r="J25" s="268"/>
      <c r="K25" s="268"/>
      <c r="L25" s="268">
        <v>30</v>
      </c>
    </row>
    <row r="26" spans="1:23" x14ac:dyDescent="0.3">
      <c r="F26" t="s">
        <v>935</v>
      </c>
      <c r="G26" t="s">
        <v>1129</v>
      </c>
      <c r="H26" s="268">
        <v>26</v>
      </c>
      <c r="I26" s="268"/>
      <c r="J26" s="268">
        <v>4</v>
      </c>
      <c r="K26" s="268"/>
      <c r="L26" s="268">
        <v>30</v>
      </c>
    </row>
    <row r="27" spans="1:23" x14ac:dyDescent="0.3">
      <c r="F27" t="s">
        <v>997</v>
      </c>
      <c r="G27" t="s">
        <v>1129</v>
      </c>
      <c r="H27" s="268">
        <v>25</v>
      </c>
      <c r="I27" s="268">
        <v>5</v>
      </c>
      <c r="J27" s="268"/>
      <c r="K27" s="268"/>
      <c r="L27" s="268">
        <v>30</v>
      </c>
    </row>
    <row r="28" spans="1:23" x14ac:dyDescent="0.3">
      <c r="F28" t="s">
        <v>984</v>
      </c>
      <c r="G28" t="s">
        <v>1129</v>
      </c>
      <c r="H28" s="268">
        <v>25</v>
      </c>
      <c r="I28" s="268">
        <v>5</v>
      </c>
      <c r="J28" s="268"/>
      <c r="K28" s="268"/>
      <c r="L28" s="268">
        <v>30</v>
      </c>
    </row>
    <row r="29" spans="1:23" x14ac:dyDescent="0.3">
      <c r="F29" t="s">
        <v>1021</v>
      </c>
      <c r="G29" t="s">
        <v>1129</v>
      </c>
      <c r="H29" s="268">
        <v>25</v>
      </c>
      <c r="I29" s="268">
        <v>5</v>
      </c>
      <c r="J29" s="268"/>
      <c r="K29" s="268"/>
      <c r="L29" s="268">
        <v>30</v>
      </c>
    </row>
    <row r="30" spans="1:23" x14ac:dyDescent="0.3">
      <c r="F30" t="s">
        <v>917</v>
      </c>
      <c r="G30" t="s">
        <v>1129</v>
      </c>
      <c r="H30" s="268">
        <v>25</v>
      </c>
      <c r="I30" s="268">
        <v>5</v>
      </c>
      <c r="J30" s="268"/>
      <c r="K30" s="268"/>
      <c r="L30" s="268">
        <v>30</v>
      </c>
    </row>
    <row r="31" spans="1:23" x14ac:dyDescent="0.3">
      <c r="F31" t="s">
        <v>914</v>
      </c>
      <c r="G31" t="s">
        <v>1129</v>
      </c>
      <c r="H31" s="268">
        <v>25</v>
      </c>
      <c r="I31" s="268">
        <v>5</v>
      </c>
      <c r="J31" s="268"/>
      <c r="K31" s="268"/>
      <c r="L31" s="268">
        <v>30</v>
      </c>
    </row>
    <row r="32" spans="1:23" x14ac:dyDescent="0.3">
      <c r="F32" t="s">
        <v>1094</v>
      </c>
      <c r="G32" t="s">
        <v>1129</v>
      </c>
      <c r="H32" s="268">
        <v>26</v>
      </c>
      <c r="I32" s="268">
        <v>4</v>
      </c>
      <c r="J32" s="268"/>
      <c r="K32" s="268"/>
      <c r="L32" s="268">
        <v>30</v>
      </c>
    </row>
    <row r="33" spans="6:12" x14ac:dyDescent="0.3">
      <c r="F33" t="s">
        <v>931</v>
      </c>
      <c r="G33" t="s">
        <v>1129</v>
      </c>
      <c r="H33" s="268">
        <v>25</v>
      </c>
      <c r="I33" s="268">
        <v>5</v>
      </c>
      <c r="J33" s="268"/>
      <c r="K33" s="268"/>
      <c r="L33" s="268">
        <v>30</v>
      </c>
    </row>
    <row r="34" spans="6:12" x14ac:dyDescent="0.3">
      <c r="F34" t="s">
        <v>989</v>
      </c>
      <c r="G34" t="s">
        <v>1129</v>
      </c>
      <c r="H34" s="268">
        <v>26</v>
      </c>
      <c r="I34" s="268">
        <v>4</v>
      </c>
      <c r="J34" s="268"/>
      <c r="K34" s="268"/>
      <c r="L34" s="268">
        <v>30</v>
      </c>
    </row>
    <row r="35" spans="6:12" x14ac:dyDescent="0.3">
      <c r="F35" t="s">
        <v>1007</v>
      </c>
      <c r="G35" t="s">
        <v>1129</v>
      </c>
      <c r="H35" s="268">
        <v>25</v>
      </c>
      <c r="I35" s="268">
        <v>5</v>
      </c>
      <c r="J35" s="268"/>
      <c r="K35" s="268"/>
      <c r="L35" s="268">
        <v>30</v>
      </c>
    </row>
    <row r="36" spans="6:12" x14ac:dyDescent="0.3">
      <c r="F36" t="s">
        <v>922</v>
      </c>
      <c r="G36" t="s">
        <v>1129</v>
      </c>
      <c r="H36" s="268">
        <v>26</v>
      </c>
      <c r="I36" s="268">
        <v>2</v>
      </c>
      <c r="J36" s="268"/>
      <c r="K36" s="268">
        <v>2</v>
      </c>
      <c r="L36" s="268">
        <v>30</v>
      </c>
    </row>
    <row r="37" spans="6:12" x14ac:dyDescent="0.3">
      <c r="F37" t="s">
        <v>1011</v>
      </c>
      <c r="G37" t="s">
        <v>1129</v>
      </c>
      <c r="H37" s="268">
        <v>25</v>
      </c>
      <c r="I37" s="268">
        <v>3</v>
      </c>
      <c r="J37" s="268"/>
      <c r="K37" s="268">
        <v>2</v>
      </c>
      <c r="L37" s="268">
        <v>30</v>
      </c>
    </row>
    <row r="38" spans="6:12" x14ac:dyDescent="0.3">
      <c r="F38" t="s">
        <v>866</v>
      </c>
      <c r="G38" t="s">
        <v>1129</v>
      </c>
      <c r="H38" s="268">
        <v>26</v>
      </c>
      <c r="I38" s="268">
        <v>4</v>
      </c>
      <c r="J38" s="268"/>
      <c r="K38" s="268"/>
      <c r="L38" s="268">
        <v>30</v>
      </c>
    </row>
    <row r="39" spans="6:12" x14ac:dyDescent="0.3">
      <c r="F39" t="s">
        <v>1078</v>
      </c>
      <c r="G39" t="s">
        <v>1129</v>
      </c>
      <c r="H39" s="268">
        <v>25</v>
      </c>
      <c r="I39" s="268"/>
      <c r="J39" s="268">
        <v>5</v>
      </c>
      <c r="K39" s="268"/>
      <c r="L39" s="268">
        <v>30</v>
      </c>
    </row>
    <row r="40" spans="6:12" x14ac:dyDescent="0.3">
      <c r="F40" t="s">
        <v>1062</v>
      </c>
      <c r="G40" t="s">
        <v>1129</v>
      </c>
      <c r="H40" s="268">
        <v>25</v>
      </c>
      <c r="I40" s="268">
        <v>5</v>
      </c>
      <c r="J40" s="268"/>
      <c r="K40" s="268"/>
      <c r="L40" s="268">
        <v>30</v>
      </c>
    </row>
    <row r="41" spans="6:12" x14ac:dyDescent="0.3">
      <c r="F41" t="s">
        <v>1087</v>
      </c>
      <c r="G41" t="s">
        <v>1129</v>
      </c>
      <c r="H41" s="268">
        <v>25</v>
      </c>
      <c r="I41" s="268">
        <v>5</v>
      </c>
      <c r="J41" s="268"/>
      <c r="K41" s="268"/>
      <c r="L41" s="268">
        <v>30</v>
      </c>
    </row>
    <row r="42" spans="6:12" x14ac:dyDescent="0.3">
      <c r="F42" t="s">
        <v>1054</v>
      </c>
      <c r="G42" t="s">
        <v>1129</v>
      </c>
      <c r="H42" s="268">
        <v>26</v>
      </c>
      <c r="I42" s="268">
        <v>4</v>
      </c>
      <c r="J42" s="268"/>
      <c r="K42" s="268"/>
      <c r="L42" s="268">
        <v>30</v>
      </c>
    </row>
    <row r="43" spans="6:12" x14ac:dyDescent="0.3">
      <c r="F43" t="s">
        <v>1092</v>
      </c>
      <c r="G43" t="s">
        <v>1129</v>
      </c>
      <c r="H43" s="268">
        <v>25</v>
      </c>
      <c r="I43" s="268">
        <v>5</v>
      </c>
      <c r="J43" s="268"/>
      <c r="K43" s="268"/>
      <c r="L43" s="268">
        <v>30</v>
      </c>
    </row>
    <row r="44" spans="6:12" x14ac:dyDescent="0.3">
      <c r="F44" t="s">
        <v>882</v>
      </c>
      <c r="G44" t="s">
        <v>1129</v>
      </c>
      <c r="H44" s="268">
        <v>25</v>
      </c>
      <c r="I44" s="268">
        <v>5</v>
      </c>
      <c r="J44" s="268"/>
      <c r="K44" s="268"/>
      <c r="L44" s="268">
        <v>30</v>
      </c>
    </row>
    <row r="45" spans="6:12" x14ac:dyDescent="0.3">
      <c r="F45" t="s">
        <v>977</v>
      </c>
      <c r="G45" t="s">
        <v>1129</v>
      </c>
      <c r="H45" s="268">
        <v>25</v>
      </c>
      <c r="I45" s="268">
        <v>3</v>
      </c>
      <c r="J45" s="268"/>
      <c r="K45" s="268">
        <v>2</v>
      </c>
      <c r="L45" s="268">
        <v>30</v>
      </c>
    </row>
    <row r="46" spans="6:12" x14ac:dyDescent="0.3">
      <c r="F46" t="s">
        <v>1043</v>
      </c>
      <c r="G46" t="s">
        <v>1129</v>
      </c>
      <c r="H46" s="268">
        <v>26</v>
      </c>
      <c r="I46" s="268">
        <v>4</v>
      </c>
      <c r="J46" s="268"/>
      <c r="K46" s="268"/>
      <c r="L46" s="268">
        <v>30</v>
      </c>
    </row>
    <row r="47" spans="6:12" x14ac:dyDescent="0.3">
      <c r="F47" t="s">
        <v>1101</v>
      </c>
      <c r="G47" t="s">
        <v>1129</v>
      </c>
      <c r="H47" s="268">
        <v>26</v>
      </c>
      <c r="I47" s="268">
        <v>4</v>
      </c>
      <c r="J47" s="268"/>
      <c r="K47" s="268"/>
      <c r="L47" s="268">
        <v>30</v>
      </c>
    </row>
    <row r="48" spans="6:12" x14ac:dyDescent="0.3">
      <c r="F48" t="s">
        <v>956</v>
      </c>
      <c r="G48" t="s">
        <v>1129</v>
      </c>
      <c r="H48" s="268">
        <v>25</v>
      </c>
      <c r="I48" s="268">
        <v>5</v>
      </c>
      <c r="J48" s="268"/>
      <c r="K48" s="268"/>
      <c r="L48" s="268">
        <v>30</v>
      </c>
    </row>
    <row r="49" spans="6:12" x14ac:dyDescent="0.3">
      <c r="F49" t="s">
        <v>948</v>
      </c>
      <c r="G49" t="s">
        <v>1129</v>
      </c>
      <c r="H49" s="268">
        <v>25</v>
      </c>
      <c r="I49" s="268">
        <v>5</v>
      </c>
      <c r="J49" s="268"/>
      <c r="K49" s="268"/>
      <c r="L49" s="268">
        <v>30</v>
      </c>
    </row>
    <row r="50" spans="6:12" x14ac:dyDescent="0.3">
      <c r="F50" t="s">
        <v>993</v>
      </c>
      <c r="G50" t="s">
        <v>1129</v>
      </c>
      <c r="H50" s="268">
        <v>26</v>
      </c>
      <c r="I50" s="268">
        <v>4</v>
      </c>
      <c r="J50" s="268"/>
      <c r="K50" s="268"/>
      <c r="L50" s="268">
        <v>30</v>
      </c>
    </row>
    <row r="51" spans="6:12" x14ac:dyDescent="0.3">
      <c r="F51" t="s">
        <v>878</v>
      </c>
      <c r="G51" t="s">
        <v>1129</v>
      </c>
      <c r="H51" s="268">
        <v>25</v>
      </c>
      <c r="I51" s="268">
        <v>5</v>
      </c>
      <c r="J51" s="268"/>
      <c r="K51" s="268"/>
      <c r="L51" s="268">
        <v>30</v>
      </c>
    </row>
    <row r="52" spans="6:12" x14ac:dyDescent="0.3">
      <c r="F52" t="s">
        <v>874</v>
      </c>
      <c r="G52" t="s">
        <v>1129</v>
      </c>
      <c r="H52" s="268">
        <v>26</v>
      </c>
      <c r="I52" s="268">
        <v>4</v>
      </c>
      <c r="J52" s="268"/>
      <c r="K52" s="268"/>
      <c r="L52" s="268">
        <v>30</v>
      </c>
    </row>
    <row r="53" spans="6:12" x14ac:dyDescent="0.3">
      <c r="F53" t="s">
        <v>1017</v>
      </c>
      <c r="G53" t="s">
        <v>1129</v>
      </c>
      <c r="H53" s="268">
        <v>25</v>
      </c>
      <c r="I53" s="268">
        <v>5</v>
      </c>
      <c r="J53" s="268"/>
      <c r="K53" s="268"/>
      <c r="L53" s="268">
        <v>30</v>
      </c>
    </row>
    <row r="54" spans="6:12" x14ac:dyDescent="0.3">
      <c r="F54" t="s">
        <v>999</v>
      </c>
      <c r="G54" t="s">
        <v>1129</v>
      </c>
      <c r="H54" s="268">
        <v>26</v>
      </c>
      <c r="I54" s="268">
        <v>4</v>
      </c>
      <c r="J54" s="268"/>
      <c r="K54" s="268"/>
      <c r="L54" s="268">
        <v>30</v>
      </c>
    </row>
    <row r="55" spans="6:12" x14ac:dyDescent="0.3">
      <c r="F55" t="s">
        <v>863</v>
      </c>
      <c r="G55" t="s">
        <v>1129</v>
      </c>
      <c r="H55" s="268">
        <v>25</v>
      </c>
      <c r="I55" s="268">
        <v>5</v>
      </c>
      <c r="J55" s="268"/>
      <c r="K55" s="268"/>
      <c r="L55" s="268">
        <v>30</v>
      </c>
    </row>
    <row r="56" spans="6:12" x14ac:dyDescent="0.3">
      <c r="F56" t="s">
        <v>888</v>
      </c>
      <c r="G56" t="s">
        <v>1129</v>
      </c>
      <c r="H56" s="268">
        <v>26</v>
      </c>
      <c r="I56" s="268">
        <v>2</v>
      </c>
      <c r="J56" s="268"/>
      <c r="K56" s="268">
        <v>2</v>
      </c>
      <c r="L56" s="268">
        <v>30</v>
      </c>
    </row>
    <row r="57" spans="6:12" x14ac:dyDescent="0.3">
      <c r="F57" t="s">
        <v>1070</v>
      </c>
      <c r="G57" t="s">
        <v>1129</v>
      </c>
      <c r="H57" s="268">
        <v>25</v>
      </c>
      <c r="I57" s="268">
        <v>5</v>
      </c>
      <c r="J57" s="268"/>
      <c r="K57" s="268"/>
      <c r="L57" s="268">
        <v>30</v>
      </c>
    </row>
    <row r="58" spans="6:12" x14ac:dyDescent="0.3">
      <c r="F58" t="s">
        <v>939</v>
      </c>
      <c r="G58" t="s">
        <v>1129</v>
      </c>
      <c r="H58" s="268">
        <v>25</v>
      </c>
      <c r="I58" s="268">
        <v>5</v>
      </c>
      <c r="J58" s="268"/>
      <c r="K58" s="268"/>
      <c r="L58" s="268">
        <v>30</v>
      </c>
    </row>
    <row r="59" spans="6:12" x14ac:dyDescent="0.3">
      <c r="F59" t="s">
        <v>1024</v>
      </c>
      <c r="G59" t="s">
        <v>1129</v>
      </c>
      <c r="H59" s="268">
        <v>25</v>
      </c>
      <c r="I59" s="268">
        <v>5</v>
      </c>
      <c r="J59" s="268"/>
      <c r="K59" s="268"/>
      <c r="L59" s="268">
        <v>30</v>
      </c>
    </row>
    <row r="60" spans="6:12" x14ac:dyDescent="0.3">
      <c r="F60" t="s">
        <v>1038</v>
      </c>
      <c r="G60" t="s">
        <v>1129</v>
      </c>
      <c r="H60" s="268">
        <v>25</v>
      </c>
      <c r="I60" s="268">
        <v>5</v>
      </c>
      <c r="J60" s="268"/>
      <c r="K60" s="268"/>
      <c r="L60" s="268">
        <v>30</v>
      </c>
    </row>
    <row r="61" spans="6:12" x14ac:dyDescent="0.3">
      <c r="F61" t="s">
        <v>1104</v>
      </c>
      <c r="G61" t="s">
        <v>1129</v>
      </c>
      <c r="H61" s="268">
        <v>25</v>
      </c>
      <c r="I61" s="268">
        <v>5</v>
      </c>
      <c r="J61" s="268"/>
      <c r="K61" s="268"/>
      <c r="L61" s="268">
        <v>30</v>
      </c>
    </row>
    <row r="62" spans="6:12" x14ac:dyDescent="0.3">
      <c r="F62" t="s">
        <v>970</v>
      </c>
      <c r="G62" t="s">
        <v>1129</v>
      </c>
      <c r="H62" s="268">
        <v>26</v>
      </c>
      <c r="I62" s="268">
        <v>2</v>
      </c>
      <c r="J62" s="268"/>
      <c r="K62" s="268">
        <v>2</v>
      </c>
      <c r="L62" s="268">
        <v>30</v>
      </c>
    </row>
    <row r="63" spans="6:12" x14ac:dyDescent="0.3">
      <c r="F63" t="s">
        <v>961</v>
      </c>
      <c r="G63" t="s">
        <v>1129</v>
      </c>
      <c r="H63" s="268">
        <v>25</v>
      </c>
      <c r="I63" s="268">
        <v>5</v>
      </c>
      <c r="J63" s="268"/>
      <c r="K63" s="268"/>
      <c r="L63" s="268">
        <v>30</v>
      </c>
    </row>
    <row r="64" spans="6:12" x14ac:dyDescent="0.3">
      <c r="F64" t="s">
        <v>905</v>
      </c>
      <c r="G64" t="s">
        <v>1129</v>
      </c>
      <c r="H64" s="268">
        <v>26</v>
      </c>
      <c r="I64" s="268">
        <v>2</v>
      </c>
      <c r="J64" s="268"/>
      <c r="K64" s="268">
        <v>2</v>
      </c>
      <c r="L64" s="268">
        <v>30</v>
      </c>
    </row>
    <row r="65" spans="6:12" x14ac:dyDescent="0.3">
      <c r="F65" t="s">
        <v>943</v>
      </c>
      <c r="G65" t="s">
        <v>1129</v>
      </c>
      <c r="H65" s="268">
        <v>25</v>
      </c>
      <c r="I65" s="268">
        <v>5</v>
      </c>
      <c r="J65" s="268"/>
      <c r="K65" s="268"/>
      <c r="L65" s="268">
        <v>30</v>
      </c>
    </row>
    <row r="66" spans="6:12" x14ac:dyDescent="0.3">
      <c r="F66" t="s">
        <v>1026</v>
      </c>
      <c r="G66" t="s">
        <v>1129</v>
      </c>
      <c r="H66" s="268">
        <v>26</v>
      </c>
      <c r="I66" s="268">
        <v>4</v>
      </c>
      <c r="J66" s="268"/>
      <c r="K66" s="268"/>
      <c r="L66" s="268">
        <v>30</v>
      </c>
    </row>
    <row r="67" spans="6:12" x14ac:dyDescent="0.3">
      <c r="F67" t="s">
        <v>1003</v>
      </c>
      <c r="G67" t="s">
        <v>1129</v>
      </c>
      <c r="H67" s="268">
        <v>25</v>
      </c>
      <c r="I67" s="268">
        <v>5</v>
      </c>
      <c r="J67" s="268"/>
      <c r="K67" s="268"/>
      <c r="L67" s="268">
        <v>30</v>
      </c>
    </row>
    <row r="68" spans="6:12" x14ac:dyDescent="0.3">
      <c r="F68" t="s">
        <v>897</v>
      </c>
      <c r="G68" t="s">
        <v>1129</v>
      </c>
      <c r="H68" s="268">
        <v>25</v>
      </c>
      <c r="I68" s="268">
        <v>5</v>
      </c>
      <c r="J68" s="268"/>
      <c r="K68" s="268"/>
      <c r="L68" s="268">
        <v>30</v>
      </c>
    </row>
    <row r="69" spans="6:12" x14ac:dyDescent="0.3">
      <c r="F69" t="s">
        <v>858</v>
      </c>
      <c r="G69" t="s">
        <v>1129</v>
      </c>
      <c r="H69" s="268">
        <v>25</v>
      </c>
      <c r="I69" s="268">
        <v>5</v>
      </c>
      <c r="J69" s="268"/>
      <c r="K69" s="268"/>
      <c r="L69" s="268">
        <v>30</v>
      </c>
    </row>
    <row r="70" spans="6:12" x14ac:dyDescent="0.3">
      <c r="F70" t="s">
        <v>893</v>
      </c>
      <c r="G70" t="s">
        <v>1129</v>
      </c>
      <c r="H70" s="268">
        <v>25</v>
      </c>
      <c r="I70" s="268">
        <v>5</v>
      </c>
      <c r="J70" s="268"/>
      <c r="K70" s="268"/>
      <c r="L70" s="268">
        <v>30</v>
      </c>
    </row>
    <row r="71" spans="6:12" x14ac:dyDescent="0.3">
      <c r="F71" t="s">
        <v>1058</v>
      </c>
      <c r="G71" t="s">
        <v>1129</v>
      </c>
      <c r="H71" s="268">
        <v>25</v>
      </c>
      <c r="I71" s="268">
        <v>5</v>
      </c>
      <c r="J71" s="268"/>
      <c r="K71" s="268"/>
      <c r="L71" s="268">
        <v>30</v>
      </c>
    </row>
    <row r="72" spans="6:12" x14ac:dyDescent="0.3">
      <c r="F72" t="s">
        <v>870</v>
      </c>
      <c r="G72" t="s">
        <v>1129</v>
      </c>
      <c r="H72" s="268">
        <v>25</v>
      </c>
      <c r="I72" s="268">
        <v>5</v>
      </c>
      <c r="J72" s="268"/>
      <c r="K72" s="268"/>
      <c r="L72" s="268">
        <v>30</v>
      </c>
    </row>
    <row r="73" spans="6:12" x14ac:dyDescent="0.3">
      <c r="F73" t="s">
        <v>1030</v>
      </c>
      <c r="G73" t="s">
        <v>1129</v>
      </c>
      <c r="H73" s="268">
        <v>25</v>
      </c>
      <c r="I73" s="268">
        <v>5</v>
      </c>
      <c r="J73" s="268"/>
      <c r="K73" s="268"/>
      <c r="L73" s="268">
        <v>30</v>
      </c>
    </row>
    <row r="74" spans="6:12" x14ac:dyDescent="0.3">
      <c r="F74" t="s">
        <v>909</v>
      </c>
      <c r="G74" t="s">
        <v>1129</v>
      </c>
      <c r="H74" s="268">
        <v>25</v>
      </c>
      <c r="I74" s="268">
        <v>5</v>
      </c>
      <c r="J74" s="268"/>
      <c r="K74" s="268"/>
      <c r="L74" s="268">
        <v>30</v>
      </c>
    </row>
    <row r="75" spans="6:12" x14ac:dyDescent="0.3">
      <c r="F75" t="s">
        <v>1083</v>
      </c>
      <c r="G75" t="s">
        <v>1129</v>
      </c>
      <c r="H75" s="268">
        <v>25</v>
      </c>
      <c r="I75" s="268">
        <v>5</v>
      </c>
      <c r="J75" s="268"/>
      <c r="K75" s="268"/>
      <c r="L75" s="268">
        <v>30</v>
      </c>
    </row>
    <row r="76" spans="6:12" x14ac:dyDescent="0.3">
      <c r="F76" t="s">
        <v>1047</v>
      </c>
      <c r="G76" t="s">
        <v>1129</v>
      </c>
      <c r="H76" s="268">
        <v>26</v>
      </c>
      <c r="I76" s="268"/>
      <c r="J76" s="268">
        <v>4</v>
      </c>
      <c r="K76" s="268"/>
      <c r="L76" s="268">
        <v>30</v>
      </c>
    </row>
    <row r="77" spans="6:12" x14ac:dyDescent="0.3">
      <c r="F77" t="s">
        <v>901</v>
      </c>
      <c r="G77" t="s">
        <v>1129</v>
      </c>
      <c r="H77" s="268">
        <v>25</v>
      </c>
      <c r="I77" s="268">
        <v>5</v>
      </c>
      <c r="J77" s="268"/>
      <c r="K77" s="268"/>
      <c r="L77" s="268">
        <v>30</v>
      </c>
    </row>
    <row r="78" spans="6:12" x14ac:dyDescent="0.3">
      <c r="F78" t="s">
        <v>973</v>
      </c>
      <c r="G78" t="s">
        <v>1129</v>
      </c>
      <c r="H78" s="268">
        <v>25</v>
      </c>
      <c r="I78" s="268">
        <v>5</v>
      </c>
      <c r="J78" s="268"/>
      <c r="K78" s="268"/>
      <c r="L78" s="268">
        <v>30</v>
      </c>
    </row>
    <row r="79" spans="6:12" x14ac:dyDescent="0.3">
      <c r="F79" t="s">
        <v>110</v>
      </c>
      <c r="G79"/>
      <c r="H79" s="268">
        <v>1544</v>
      </c>
      <c r="I79" s="268">
        <v>259</v>
      </c>
      <c r="J79" s="268">
        <v>13</v>
      </c>
      <c r="K79" s="268">
        <v>14</v>
      </c>
      <c r="L79" s="268">
        <v>1830</v>
      </c>
    </row>
    <row r="80" spans="6:12" x14ac:dyDescent="0.3">
      <c r="G80"/>
    </row>
    <row r="81" spans="7:7" x14ac:dyDescent="0.3">
      <c r="G81"/>
    </row>
    <row r="82" spans="7:7" x14ac:dyDescent="0.3">
      <c r="G82"/>
    </row>
    <row r="83" spans="7:7" x14ac:dyDescent="0.3">
      <c r="G83"/>
    </row>
    <row r="84" spans="7:7" x14ac:dyDescent="0.3">
      <c r="G84"/>
    </row>
    <row r="85" spans="7:7" x14ac:dyDescent="0.3">
      <c r="G85"/>
    </row>
    <row r="86" spans="7:7" x14ac:dyDescent="0.3">
      <c r="G86"/>
    </row>
    <row r="87" spans="7:7" x14ac:dyDescent="0.3">
      <c r="G87"/>
    </row>
    <row r="88" spans="7:7" x14ac:dyDescent="0.3">
      <c r="G88"/>
    </row>
    <row r="89" spans="7:7" x14ac:dyDescent="0.3">
      <c r="G89"/>
    </row>
    <row r="90" spans="7:7" x14ac:dyDescent="0.3">
      <c r="G90"/>
    </row>
    <row r="91" spans="7:7" x14ac:dyDescent="0.3">
      <c r="G91"/>
    </row>
    <row r="92" spans="7:7" x14ac:dyDescent="0.3">
      <c r="G92"/>
    </row>
    <row r="93" spans="7:7" x14ac:dyDescent="0.3">
      <c r="G93"/>
    </row>
    <row r="94" spans="7:7" x14ac:dyDescent="0.3">
      <c r="G94"/>
    </row>
    <row r="95" spans="7:7" x14ac:dyDescent="0.3">
      <c r="G95"/>
    </row>
  </sheetData>
  <pageMargins left="0" right="0" top="0.19685039370078741" bottom="0" header="0.31496062992125984" footer="0.31496062992125984"/>
  <pageSetup paperSize="9" scale="80" orientation="landscape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A1:R31"/>
  <sheetViews>
    <sheetView showGridLines="0" zoomScale="85" zoomScaleNormal="85" workbookViewId="0">
      <selection activeCell="Q1" sqref="Q1"/>
    </sheetView>
  </sheetViews>
  <sheetFormatPr baseColWidth="10" defaultColWidth="11.44140625" defaultRowHeight="14.4" x14ac:dyDescent="0.3"/>
  <cols>
    <col min="1" max="1" width="25.6640625" customWidth="1"/>
    <col min="2" max="2" width="12.109375" customWidth="1"/>
    <col min="3" max="3" width="5.44140625" customWidth="1"/>
    <col min="4" max="4" width="16.6640625" bestFit="1" customWidth="1"/>
    <col min="5" max="5" width="10.88671875" style="38" customWidth="1"/>
    <col min="6" max="6" width="9.6640625" customWidth="1"/>
    <col min="7" max="7" width="5.44140625" customWidth="1"/>
    <col min="8" max="8" width="17.6640625" bestFit="1" customWidth="1"/>
    <col min="9" max="9" width="10.44140625" customWidth="1"/>
    <col min="10" max="10" width="10.33203125" customWidth="1"/>
    <col min="11" max="11" width="5.44140625" customWidth="1"/>
    <col min="13" max="13" width="9.33203125" customWidth="1"/>
    <col min="14" max="14" width="9.44140625" customWidth="1"/>
    <col min="15" max="15" width="5.44140625" customWidth="1"/>
    <col min="16" max="16" width="66.6640625" bestFit="1" customWidth="1"/>
    <col min="18" max="18" width="10.6640625" customWidth="1"/>
  </cols>
  <sheetData>
    <row r="1" spans="1:18" ht="23.4" x14ac:dyDescent="0.45">
      <c r="A1" s="109" t="s">
        <v>103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</row>
    <row r="3" spans="1:18" ht="15.6" x14ac:dyDescent="0.3">
      <c r="A3" s="74" t="s">
        <v>3</v>
      </c>
      <c r="B3" s="284">
        <f>+'Nro. de estudiantes'!B3</f>
        <v>3</v>
      </c>
      <c r="C3" s="284"/>
      <c r="D3" s="284"/>
      <c r="E3" s="284"/>
    </row>
    <row r="4" spans="1:18" ht="15.6" x14ac:dyDescent="0.3">
      <c r="A4" s="74" t="s">
        <v>5</v>
      </c>
      <c r="B4" s="284" t="str">
        <f>+'Nro. de estudiantes'!B4</f>
        <v>05D01</v>
      </c>
      <c r="C4" s="284"/>
      <c r="D4" s="284"/>
      <c r="E4" s="284"/>
    </row>
    <row r="5" spans="1:18" ht="15.6" x14ac:dyDescent="0.3">
      <c r="A5" s="74" t="s">
        <v>48</v>
      </c>
      <c r="B5" s="284" t="str">
        <f>+'Nro. de estudiantes'!B5</f>
        <v>UE MARCO AURELIO SUBÍA MARTÍNEZ - BATALLA DE PANUPALI</v>
      </c>
      <c r="C5" s="284"/>
      <c r="D5" s="284"/>
      <c r="E5" s="284"/>
    </row>
    <row r="6" spans="1:18" ht="15.6" x14ac:dyDescent="0.3">
      <c r="A6" s="74" t="s">
        <v>9</v>
      </c>
      <c r="B6" s="284" t="str">
        <f>+'Nro. de estudiantes'!B6</f>
        <v>05H00201</v>
      </c>
      <c r="C6" s="284"/>
      <c r="D6" s="284"/>
      <c r="E6" s="284"/>
    </row>
    <row r="7" spans="1:18" ht="15.6" x14ac:dyDescent="0.3">
      <c r="A7" s="74" t="s">
        <v>13</v>
      </c>
      <c r="B7" s="284" t="str">
        <f>+'Nro. de estudiantes'!B7</f>
        <v>INTERCULTURAL</v>
      </c>
      <c r="C7" s="284"/>
      <c r="D7" s="284"/>
      <c r="E7" s="284"/>
    </row>
    <row r="8" spans="1:18" ht="15.6" x14ac:dyDescent="0.3">
      <c r="A8" s="74" t="s">
        <v>11</v>
      </c>
      <c r="B8" s="284" t="str">
        <f>+'Nro. de estudiantes'!B8</f>
        <v>FISCAL</v>
      </c>
      <c r="C8" s="284"/>
      <c r="D8" s="284"/>
      <c r="E8" s="284"/>
    </row>
    <row r="9" spans="1:18" ht="15.6" x14ac:dyDescent="0.3">
      <c r="A9" s="74" t="s">
        <v>15</v>
      </c>
      <c r="B9" s="284" t="str">
        <f>+'Nro. de estudiantes'!B9</f>
        <v>ORDINARIA</v>
      </c>
      <c r="C9" s="284"/>
      <c r="D9" s="284"/>
      <c r="E9" s="284"/>
    </row>
    <row r="10" spans="1:18" ht="15.6" x14ac:dyDescent="0.3">
      <c r="A10" s="74" t="s">
        <v>49</v>
      </c>
      <c r="B10" s="284" t="str">
        <f>+'Nro. de estudiantes'!B11</f>
        <v>MONOGRADO</v>
      </c>
      <c r="C10" s="284"/>
      <c r="D10" s="284"/>
      <c r="E10" s="284"/>
    </row>
    <row r="13" spans="1:18" x14ac:dyDescent="0.3">
      <c r="A13" s="110" t="s">
        <v>32</v>
      </c>
      <c r="B13" s="38" t="s">
        <v>104</v>
      </c>
      <c r="D13" s="110" t="s">
        <v>105</v>
      </c>
      <c r="E13" s="38" t="s">
        <v>104</v>
      </c>
      <c r="F13" s="38" t="s">
        <v>106</v>
      </c>
      <c r="H13" s="110" t="s">
        <v>107</v>
      </c>
      <c r="I13" s="38" t="s">
        <v>104</v>
      </c>
      <c r="J13" s="38" t="s">
        <v>106</v>
      </c>
      <c r="L13" s="110" t="s">
        <v>108</v>
      </c>
      <c r="M13" s="38" t="s">
        <v>104</v>
      </c>
      <c r="N13" s="38" t="s">
        <v>106</v>
      </c>
      <c r="P13" s="110" t="s">
        <v>109</v>
      </c>
      <c r="Q13" t="s">
        <v>104</v>
      </c>
      <c r="R13" s="38" t="s">
        <v>106</v>
      </c>
    </row>
    <row r="14" spans="1:18" x14ac:dyDescent="0.3">
      <c r="A14" s="1" t="s">
        <v>1129</v>
      </c>
      <c r="B14" s="268">
        <v>62</v>
      </c>
      <c r="D14" s="1" t="s">
        <v>859</v>
      </c>
      <c r="E14" s="268">
        <v>46</v>
      </c>
      <c r="F14" s="111">
        <v>0.65714285714285714</v>
      </c>
      <c r="H14" s="1" t="s">
        <v>1128</v>
      </c>
      <c r="I14" s="268">
        <v>40</v>
      </c>
      <c r="J14" s="111">
        <v>0.5714285714285714</v>
      </c>
      <c r="L14" s="1" t="s">
        <v>1127</v>
      </c>
      <c r="M14" s="268">
        <v>68</v>
      </c>
      <c r="N14" s="111">
        <v>0.97142857142857142</v>
      </c>
      <c r="P14" s="1" t="s">
        <v>400</v>
      </c>
      <c r="Q14" s="268">
        <v>19</v>
      </c>
      <c r="R14" s="111">
        <v>0.296875</v>
      </c>
    </row>
    <row r="15" spans="1:18" x14ac:dyDescent="0.3">
      <c r="A15" s="1" t="s">
        <v>1137</v>
      </c>
      <c r="B15" s="268">
        <v>3</v>
      </c>
      <c r="D15" s="1" t="s">
        <v>883</v>
      </c>
      <c r="E15" s="268">
        <v>21</v>
      </c>
      <c r="F15" s="111">
        <v>0.3</v>
      </c>
      <c r="H15" s="1" t="s">
        <v>1131</v>
      </c>
      <c r="I15" s="268">
        <v>21</v>
      </c>
      <c r="J15" s="111">
        <v>0.3</v>
      </c>
      <c r="L15" s="1" t="s">
        <v>1132</v>
      </c>
      <c r="M15" s="268">
        <v>2</v>
      </c>
      <c r="N15" s="111">
        <v>2.8571428571428571E-2</v>
      </c>
      <c r="P15" s="1" t="s">
        <v>409</v>
      </c>
      <c r="Q15" s="268">
        <v>9</v>
      </c>
      <c r="R15" s="111">
        <v>0.140625</v>
      </c>
    </row>
    <row r="16" spans="1:18" x14ac:dyDescent="0.3">
      <c r="A16" s="1" t="s">
        <v>1138</v>
      </c>
      <c r="B16" s="268">
        <v>2</v>
      </c>
      <c r="D16" s="1" t="s">
        <v>1112</v>
      </c>
      <c r="E16" s="268">
        <v>3</v>
      </c>
      <c r="F16" s="111">
        <v>4.2857142857142858E-2</v>
      </c>
      <c r="H16" s="1" t="s">
        <v>1130</v>
      </c>
      <c r="I16" s="268">
        <v>6</v>
      </c>
      <c r="J16" s="111">
        <v>8.5714285714285715E-2</v>
      </c>
      <c r="L16" s="1" t="s">
        <v>110</v>
      </c>
      <c r="M16" s="268">
        <v>70</v>
      </c>
      <c r="N16" s="111">
        <v>1</v>
      </c>
      <c r="P16" s="1" t="s">
        <v>836</v>
      </c>
      <c r="Q16" s="268">
        <v>5</v>
      </c>
      <c r="R16" s="111">
        <v>7.8125E-2</v>
      </c>
    </row>
    <row r="17" spans="1:18" x14ac:dyDescent="0.3">
      <c r="A17" s="1" t="s">
        <v>292</v>
      </c>
      <c r="B17" s="268">
        <v>1</v>
      </c>
      <c r="D17" s="1" t="s">
        <v>110</v>
      </c>
      <c r="E17" s="268">
        <v>70</v>
      </c>
      <c r="F17" s="111">
        <v>1</v>
      </c>
      <c r="H17" s="1" t="s">
        <v>1136</v>
      </c>
      <c r="I17" s="268">
        <v>3</v>
      </c>
      <c r="J17" s="111">
        <v>4.2857142857142858E-2</v>
      </c>
      <c r="P17" s="1" t="s">
        <v>455</v>
      </c>
      <c r="Q17" s="268">
        <v>5</v>
      </c>
      <c r="R17" s="111">
        <v>7.8125E-2</v>
      </c>
    </row>
    <row r="18" spans="1:18" x14ac:dyDescent="0.3">
      <c r="A18" s="1" t="s">
        <v>262</v>
      </c>
      <c r="B18" s="268">
        <v>1</v>
      </c>
      <c r="H18" s="1" t="s">
        <v>110</v>
      </c>
      <c r="I18" s="268">
        <v>70</v>
      </c>
      <c r="J18" s="111">
        <v>1</v>
      </c>
      <c r="P18" s="1" t="s">
        <v>713</v>
      </c>
      <c r="Q18" s="268">
        <v>5</v>
      </c>
      <c r="R18" s="111">
        <v>7.8125E-2</v>
      </c>
    </row>
    <row r="19" spans="1:18" x14ac:dyDescent="0.3">
      <c r="A19" s="1" t="s">
        <v>1135</v>
      </c>
      <c r="B19" s="268">
        <v>1</v>
      </c>
      <c r="P19" s="1" t="s">
        <v>387</v>
      </c>
      <c r="Q19" s="268">
        <v>4</v>
      </c>
      <c r="R19" s="111">
        <v>6.25E-2</v>
      </c>
    </row>
    <row r="20" spans="1:18" x14ac:dyDescent="0.3">
      <c r="A20" s="1" t="s">
        <v>110</v>
      </c>
      <c r="B20" s="268">
        <v>70</v>
      </c>
      <c r="P20" s="1" t="s">
        <v>837</v>
      </c>
      <c r="Q20" s="268">
        <v>3</v>
      </c>
      <c r="R20" s="111">
        <v>4.6875E-2</v>
      </c>
    </row>
    <row r="21" spans="1:18" x14ac:dyDescent="0.3">
      <c r="P21" s="1" t="s">
        <v>726</v>
      </c>
      <c r="Q21" s="268">
        <v>2</v>
      </c>
      <c r="R21" s="111">
        <v>3.125E-2</v>
      </c>
    </row>
    <row r="22" spans="1:18" x14ac:dyDescent="0.3">
      <c r="P22" s="1" t="s">
        <v>317</v>
      </c>
      <c r="Q22" s="268">
        <v>2</v>
      </c>
      <c r="R22" s="111">
        <v>3.125E-2</v>
      </c>
    </row>
    <row r="23" spans="1:18" x14ac:dyDescent="0.3">
      <c r="P23" s="1" t="s">
        <v>291</v>
      </c>
      <c r="Q23" s="268">
        <v>2</v>
      </c>
      <c r="R23" s="111">
        <v>3.125E-2</v>
      </c>
    </row>
    <row r="24" spans="1:18" x14ac:dyDescent="0.3">
      <c r="P24" s="1" t="s">
        <v>429</v>
      </c>
      <c r="Q24" s="268">
        <v>2</v>
      </c>
      <c r="R24" s="111">
        <v>3.125E-2</v>
      </c>
    </row>
    <row r="25" spans="1:18" x14ac:dyDescent="0.3">
      <c r="P25" s="1" t="s">
        <v>342</v>
      </c>
      <c r="Q25" s="268">
        <v>1</v>
      </c>
      <c r="R25" s="111">
        <v>1.5625E-2</v>
      </c>
    </row>
    <row r="26" spans="1:18" x14ac:dyDescent="0.3">
      <c r="P26" s="1" t="s">
        <v>442</v>
      </c>
      <c r="Q26" s="268">
        <v>1</v>
      </c>
      <c r="R26" s="111">
        <v>1.5625E-2</v>
      </c>
    </row>
    <row r="27" spans="1:18" x14ac:dyDescent="0.3">
      <c r="P27" s="1" t="s">
        <v>416</v>
      </c>
      <c r="Q27" s="268">
        <v>1</v>
      </c>
      <c r="R27" s="111">
        <v>1.5625E-2</v>
      </c>
    </row>
    <row r="28" spans="1:18" x14ac:dyDescent="0.3">
      <c r="P28" s="1" t="s">
        <v>421</v>
      </c>
      <c r="Q28" s="268">
        <v>1</v>
      </c>
      <c r="R28" s="111">
        <v>1.5625E-2</v>
      </c>
    </row>
    <row r="29" spans="1:18" x14ac:dyDescent="0.3">
      <c r="P29" s="1" t="s">
        <v>449</v>
      </c>
      <c r="Q29" s="268">
        <v>1</v>
      </c>
      <c r="R29" s="111">
        <v>1.5625E-2</v>
      </c>
    </row>
    <row r="30" spans="1:18" x14ac:dyDescent="0.3">
      <c r="P30" s="1" t="s">
        <v>599</v>
      </c>
      <c r="Q30" s="268">
        <v>1</v>
      </c>
      <c r="R30" s="111">
        <v>1.5625E-2</v>
      </c>
    </row>
    <row r="31" spans="1:18" x14ac:dyDescent="0.3">
      <c r="P31" s="1" t="s">
        <v>110</v>
      </c>
      <c r="Q31" s="268">
        <v>64</v>
      </c>
      <c r="R31" s="111">
        <v>1</v>
      </c>
    </row>
  </sheetData>
  <mergeCells count="8">
    <mergeCell ref="B8:E8"/>
    <mergeCell ref="B9:E9"/>
    <mergeCell ref="B10:E10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"/>
  <dimension ref="A1:B29"/>
  <sheetViews>
    <sheetView showGridLines="0" workbookViewId="0"/>
  </sheetViews>
  <sheetFormatPr baseColWidth="10" defaultColWidth="11.44140625" defaultRowHeight="14.4" x14ac:dyDescent="0.3"/>
  <cols>
    <col min="1" max="1" width="51.6640625" customWidth="1"/>
    <col min="2" max="2" width="151.44140625" customWidth="1"/>
  </cols>
  <sheetData>
    <row r="1" spans="1:2" x14ac:dyDescent="0.3">
      <c r="A1" s="2" t="s">
        <v>0</v>
      </c>
    </row>
    <row r="2" spans="1:2" x14ac:dyDescent="0.3">
      <c r="A2" s="2"/>
    </row>
    <row r="3" spans="1:2" x14ac:dyDescent="0.3">
      <c r="A3" s="17" t="s">
        <v>1</v>
      </c>
      <c r="B3" s="17" t="s">
        <v>2</v>
      </c>
    </row>
    <row r="4" spans="1:2" x14ac:dyDescent="0.3">
      <c r="A4" s="16" t="s">
        <v>3</v>
      </c>
      <c r="B4" s="3" t="s">
        <v>4</v>
      </c>
    </row>
    <row r="5" spans="1:2" x14ac:dyDescent="0.3">
      <c r="A5" s="16" t="s">
        <v>5</v>
      </c>
      <c r="B5" s="3" t="s">
        <v>6</v>
      </c>
    </row>
    <row r="6" spans="1:2" x14ac:dyDescent="0.3">
      <c r="A6" s="16" t="s">
        <v>7</v>
      </c>
      <c r="B6" s="3" t="s">
        <v>8</v>
      </c>
    </row>
    <row r="7" spans="1:2" x14ac:dyDescent="0.3">
      <c r="A7" s="16" t="s">
        <v>9</v>
      </c>
      <c r="B7" s="3" t="s">
        <v>10</v>
      </c>
    </row>
    <row r="8" spans="1:2" x14ac:dyDescent="0.3">
      <c r="A8" s="16" t="s">
        <v>11</v>
      </c>
      <c r="B8" s="3" t="s">
        <v>12</v>
      </c>
    </row>
    <row r="9" spans="1:2" x14ac:dyDescent="0.3">
      <c r="A9" s="16" t="s">
        <v>13</v>
      </c>
      <c r="B9" s="3" t="s">
        <v>14</v>
      </c>
    </row>
    <row r="10" spans="1:2" x14ac:dyDescent="0.3">
      <c r="A10" s="16" t="s">
        <v>15</v>
      </c>
      <c r="B10" s="3" t="s">
        <v>16</v>
      </c>
    </row>
    <row r="11" spans="1:2" x14ac:dyDescent="0.3">
      <c r="A11" s="16" t="s">
        <v>17</v>
      </c>
      <c r="B11" s="3" t="s">
        <v>18</v>
      </c>
    </row>
    <row r="12" spans="1:2" x14ac:dyDescent="0.3">
      <c r="A12" s="16" t="s">
        <v>19</v>
      </c>
      <c r="B12" s="3" t="s">
        <v>20</v>
      </c>
    </row>
    <row r="13" spans="1:2" x14ac:dyDescent="0.3">
      <c r="A13" s="16" t="s">
        <v>21</v>
      </c>
      <c r="B13" s="3" t="s">
        <v>22</v>
      </c>
    </row>
    <row r="14" spans="1:2" x14ac:dyDescent="0.3">
      <c r="A14" s="16" t="s">
        <v>23</v>
      </c>
      <c r="B14" s="3" t="s">
        <v>24</v>
      </c>
    </row>
    <row r="15" spans="1:2" x14ac:dyDescent="0.3">
      <c r="A15" s="16" t="s">
        <v>25</v>
      </c>
      <c r="B15" s="3" t="s">
        <v>26</v>
      </c>
    </row>
    <row r="18" spans="1:2" x14ac:dyDescent="0.3">
      <c r="A18" s="2" t="s">
        <v>27</v>
      </c>
    </row>
    <row r="19" spans="1:2" x14ac:dyDescent="0.3">
      <c r="A19" s="2"/>
    </row>
    <row r="20" spans="1:2" x14ac:dyDescent="0.3">
      <c r="A20" s="17" t="s">
        <v>1</v>
      </c>
      <c r="B20" s="17" t="s">
        <v>2</v>
      </c>
    </row>
    <row r="21" spans="1:2" x14ac:dyDescent="0.3">
      <c r="A21" s="14" t="s">
        <v>28</v>
      </c>
      <c r="B21" s="3" t="s">
        <v>29</v>
      </c>
    </row>
    <row r="22" spans="1:2" x14ac:dyDescent="0.3">
      <c r="A22" s="14" t="s">
        <v>30</v>
      </c>
      <c r="B22" s="3" t="s">
        <v>31</v>
      </c>
    </row>
    <row r="23" spans="1:2" x14ac:dyDescent="0.3">
      <c r="A23" s="14" t="s">
        <v>32</v>
      </c>
      <c r="B23" s="3" t="s">
        <v>33</v>
      </c>
    </row>
    <row r="24" spans="1:2" x14ac:dyDescent="0.3">
      <c r="A24" s="14" t="s">
        <v>34</v>
      </c>
      <c r="B24" s="3" t="s">
        <v>35</v>
      </c>
    </row>
    <row r="25" spans="1:2" x14ac:dyDescent="0.3">
      <c r="A25" s="14" t="s">
        <v>36</v>
      </c>
      <c r="B25" s="3" t="s">
        <v>37</v>
      </c>
    </row>
    <row r="26" spans="1:2" x14ac:dyDescent="0.3">
      <c r="A26" s="14" t="s">
        <v>38</v>
      </c>
      <c r="B26" s="3" t="s">
        <v>39</v>
      </c>
    </row>
    <row r="27" spans="1:2" x14ac:dyDescent="0.3">
      <c r="A27" s="14" t="s">
        <v>40</v>
      </c>
      <c r="B27" s="3" t="s">
        <v>41</v>
      </c>
    </row>
    <row r="28" spans="1:2" x14ac:dyDescent="0.3">
      <c r="A28" s="15" t="s">
        <v>42</v>
      </c>
      <c r="B28" s="3" t="s">
        <v>43</v>
      </c>
    </row>
    <row r="29" spans="1:2" x14ac:dyDescent="0.3">
      <c r="A29" s="15" t="s">
        <v>44</v>
      </c>
      <c r="B29" s="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8"/>
  <dimension ref="B1:AA21"/>
  <sheetViews>
    <sheetView showGridLines="0" topLeftCell="O5" workbookViewId="0">
      <selection activeCell="F11" sqref="F11"/>
    </sheetView>
  </sheetViews>
  <sheetFormatPr baseColWidth="10" defaultColWidth="11.44140625" defaultRowHeight="14.4" x14ac:dyDescent="0.3"/>
  <cols>
    <col min="1" max="1" width="0.6640625" customWidth="1"/>
    <col min="2" max="2" width="26.33203125" customWidth="1"/>
    <col min="3" max="3" width="23.88671875" customWidth="1"/>
    <col min="4" max="4" width="13" customWidth="1"/>
    <col min="5" max="5" width="3.109375" customWidth="1"/>
    <col min="6" max="6" width="25" customWidth="1"/>
    <col min="7" max="7" width="23.6640625" customWidth="1"/>
    <col min="8" max="8" width="13.44140625" customWidth="1"/>
    <col min="9" max="9" width="12.88671875" customWidth="1"/>
    <col min="10" max="10" width="2.88671875" customWidth="1"/>
    <col min="11" max="12" width="24.88671875" customWidth="1"/>
    <col min="13" max="13" width="13.109375" customWidth="1"/>
    <col min="14" max="14" width="2.88671875" customWidth="1"/>
    <col min="15" max="15" width="17.44140625" customWidth="1"/>
    <col min="16" max="16" width="22" customWidth="1"/>
    <col min="17" max="17" width="22.88671875" customWidth="1"/>
    <col min="18" max="20" width="3.44140625" customWidth="1"/>
    <col min="21" max="21" width="2.88671875" customWidth="1"/>
    <col min="22" max="22" width="16.33203125" customWidth="1"/>
    <col min="23" max="23" width="21.109375" customWidth="1"/>
    <col min="24" max="24" width="22.33203125" customWidth="1"/>
    <col min="25" max="27" width="3.33203125" customWidth="1"/>
    <col min="28" max="28" width="2.6640625" customWidth="1"/>
  </cols>
  <sheetData>
    <row r="1" spans="2:27" ht="23.4" x14ac:dyDescent="0.3">
      <c r="B1" s="285" t="s">
        <v>834</v>
      </c>
      <c r="C1" s="285"/>
      <c r="D1" s="285"/>
      <c r="E1" s="285"/>
      <c r="F1" s="285"/>
      <c r="G1" s="285"/>
    </row>
    <row r="2" spans="2:27" ht="18" customHeight="1" x14ac:dyDescent="0.3"/>
    <row r="3" spans="2:27" ht="18.899999999999999" customHeight="1" x14ac:dyDescent="0.3">
      <c r="B3" s="289" t="s">
        <v>111</v>
      </c>
      <c r="C3" s="289"/>
      <c r="D3" s="289"/>
      <c r="F3" s="286" t="s">
        <v>112</v>
      </c>
      <c r="G3" s="286"/>
      <c r="H3" s="171" t="s">
        <v>113</v>
      </c>
      <c r="I3" s="171" t="s">
        <v>114</v>
      </c>
      <c r="J3" s="168"/>
      <c r="K3" s="286" t="s">
        <v>112</v>
      </c>
      <c r="L3" s="286"/>
      <c r="M3" s="171" t="s">
        <v>115</v>
      </c>
      <c r="O3" s="293"/>
      <c r="P3" s="297" t="s">
        <v>116</v>
      </c>
      <c r="Q3" s="297" t="s">
        <v>89</v>
      </c>
      <c r="R3" s="294" t="s">
        <v>117</v>
      </c>
      <c r="S3" s="294"/>
      <c r="T3" s="294"/>
      <c r="V3" s="293"/>
      <c r="W3" s="297" t="s">
        <v>116</v>
      </c>
      <c r="X3" s="297" t="s">
        <v>89</v>
      </c>
      <c r="Y3" s="294" t="s">
        <v>117</v>
      </c>
      <c r="Z3" s="294"/>
      <c r="AA3" s="294"/>
    </row>
    <row r="4" spans="2:27" ht="54" customHeight="1" x14ac:dyDescent="0.3">
      <c r="B4" s="170" t="s">
        <v>116</v>
      </c>
      <c r="C4" s="170" t="s">
        <v>89</v>
      </c>
      <c r="D4" s="171" t="s">
        <v>778</v>
      </c>
      <c r="E4" s="114"/>
      <c r="F4" s="170" t="s">
        <v>116</v>
      </c>
      <c r="G4" s="170" t="s">
        <v>89</v>
      </c>
      <c r="H4" s="171" t="s">
        <v>778</v>
      </c>
      <c r="I4" s="171" t="s">
        <v>778</v>
      </c>
      <c r="J4" s="168"/>
      <c r="K4" s="170" t="s">
        <v>116</v>
      </c>
      <c r="L4" s="170" t="s">
        <v>89</v>
      </c>
      <c r="M4" s="171" t="s">
        <v>778</v>
      </c>
      <c r="O4" s="293"/>
      <c r="P4" s="297"/>
      <c r="Q4" s="297"/>
      <c r="R4" s="174" t="s">
        <v>125</v>
      </c>
      <c r="S4" s="174" t="s">
        <v>126</v>
      </c>
      <c r="T4" s="174" t="s">
        <v>127</v>
      </c>
      <c r="V4" s="293"/>
      <c r="W4" s="297"/>
      <c r="X4" s="297"/>
      <c r="Y4" s="174" t="s">
        <v>125</v>
      </c>
      <c r="Z4" s="174" t="s">
        <v>126</v>
      </c>
      <c r="AA4" s="174" t="s">
        <v>127</v>
      </c>
    </row>
    <row r="5" spans="2:27" ht="15" customHeight="1" x14ac:dyDescent="0.3">
      <c r="B5" s="288" t="s">
        <v>139</v>
      </c>
      <c r="C5" s="288"/>
      <c r="D5" s="172">
        <v>25</v>
      </c>
      <c r="E5" s="114"/>
      <c r="F5" s="173" t="s">
        <v>140</v>
      </c>
      <c r="G5" s="288" t="s">
        <v>777</v>
      </c>
      <c r="H5" s="291">
        <v>20</v>
      </c>
      <c r="I5" s="291">
        <v>20</v>
      </c>
      <c r="J5" s="168"/>
      <c r="K5" s="173" t="s">
        <v>140</v>
      </c>
      <c r="L5" s="173" t="s">
        <v>140</v>
      </c>
      <c r="M5" s="172">
        <v>6</v>
      </c>
      <c r="O5" s="287" t="s">
        <v>141</v>
      </c>
      <c r="P5" s="175" t="s">
        <v>142</v>
      </c>
      <c r="Q5" s="175" t="s">
        <v>142</v>
      </c>
      <c r="R5" s="176">
        <v>5</v>
      </c>
      <c r="S5" s="176">
        <v>5</v>
      </c>
      <c r="T5" s="176">
        <v>4</v>
      </c>
      <c r="U5" s="178"/>
      <c r="V5" s="287" t="s">
        <v>141</v>
      </c>
      <c r="W5" s="175" t="s">
        <v>142</v>
      </c>
      <c r="X5" s="175" t="s">
        <v>142</v>
      </c>
      <c r="Y5" s="176">
        <v>3</v>
      </c>
      <c r="Z5" s="176">
        <v>3</v>
      </c>
      <c r="AA5" s="176">
        <v>2</v>
      </c>
    </row>
    <row r="6" spans="2:27" ht="15" customHeight="1" x14ac:dyDescent="0.3">
      <c r="B6" s="173" t="s">
        <v>147</v>
      </c>
      <c r="C6" s="290" t="s">
        <v>776</v>
      </c>
      <c r="D6" s="291">
        <v>5</v>
      </c>
      <c r="E6" s="115"/>
      <c r="F6" s="173" t="s">
        <v>142</v>
      </c>
      <c r="G6" s="288"/>
      <c r="H6" s="291"/>
      <c r="I6" s="291"/>
      <c r="J6" s="168"/>
      <c r="K6" s="173" t="s">
        <v>142</v>
      </c>
      <c r="L6" s="173" t="s">
        <v>142</v>
      </c>
      <c r="M6" s="172">
        <v>6</v>
      </c>
      <c r="O6" s="287"/>
      <c r="P6" s="296" t="s">
        <v>148</v>
      </c>
      <c r="Q6" s="175" t="s">
        <v>149</v>
      </c>
      <c r="R6" s="176">
        <v>3</v>
      </c>
      <c r="S6" s="176">
        <v>3</v>
      </c>
      <c r="T6" s="176">
        <v>2</v>
      </c>
      <c r="U6" s="178"/>
      <c r="V6" s="287"/>
      <c r="W6" s="296" t="s">
        <v>148</v>
      </c>
      <c r="X6" s="175" t="s">
        <v>149</v>
      </c>
      <c r="Y6" s="176">
        <v>2</v>
      </c>
      <c r="Z6" s="176">
        <v>2</v>
      </c>
      <c r="AA6" s="176">
        <v>2</v>
      </c>
    </row>
    <row r="7" spans="2:27" ht="15" customHeight="1" x14ac:dyDescent="0.3">
      <c r="B7" s="173" t="s">
        <v>156</v>
      </c>
      <c r="C7" s="290"/>
      <c r="D7" s="291"/>
      <c r="E7" s="115"/>
      <c r="F7" s="173" t="s">
        <v>157</v>
      </c>
      <c r="G7" s="288"/>
      <c r="H7" s="291"/>
      <c r="I7" s="291"/>
      <c r="J7" s="168"/>
      <c r="K7" s="173" t="s">
        <v>157</v>
      </c>
      <c r="L7" s="173" t="s">
        <v>157</v>
      </c>
      <c r="M7" s="172">
        <v>4</v>
      </c>
      <c r="O7" s="287"/>
      <c r="P7" s="296"/>
      <c r="Q7" s="175" t="s">
        <v>159</v>
      </c>
      <c r="R7" s="176">
        <v>3</v>
      </c>
      <c r="S7" s="176">
        <v>3</v>
      </c>
      <c r="T7" s="176">
        <v>2</v>
      </c>
      <c r="U7" s="178"/>
      <c r="V7" s="287"/>
      <c r="W7" s="296"/>
      <c r="X7" s="175" t="s">
        <v>159</v>
      </c>
      <c r="Y7" s="176">
        <v>2</v>
      </c>
      <c r="Z7" s="176">
        <v>2</v>
      </c>
      <c r="AA7" s="176">
        <v>2</v>
      </c>
    </row>
    <row r="8" spans="2:27" ht="15" customHeight="1" x14ac:dyDescent="0.3">
      <c r="B8" s="166"/>
      <c r="C8" s="164" t="s">
        <v>775</v>
      </c>
      <c r="D8" s="165">
        <f>+SUM(D5:D7)</f>
        <v>30</v>
      </c>
      <c r="E8" s="115"/>
      <c r="F8" s="173" t="s">
        <v>148</v>
      </c>
      <c r="G8" s="288"/>
      <c r="H8" s="291"/>
      <c r="I8" s="291"/>
      <c r="J8" s="168"/>
      <c r="K8" s="173" t="s">
        <v>148</v>
      </c>
      <c r="L8" s="173" t="s">
        <v>148</v>
      </c>
      <c r="M8" s="172">
        <v>4</v>
      </c>
      <c r="O8" s="287"/>
      <c r="P8" s="296"/>
      <c r="Q8" s="175" t="s">
        <v>164</v>
      </c>
      <c r="R8" s="176">
        <v>3</v>
      </c>
      <c r="S8" s="176">
        <v>3</v>
      </c>
      <c r="T8" s="176">
        <v>2</v>
      </c>
      <c r="U8" s="178"/>
      <c r="V8" s="287"/>
      <c r="W8" s="296"/>
      <c r="X8" s="175" t="s">
        <v>164</v>
      </c>
      <c r="Y8" s="176">
        <v>2</v>
      </c>
      <c r="Z8" s="176">
        <v>2</v>
      </c>
      <c r="AA8" s="176">
        <v>2</v>
      </c>
    </row>
    <row r="9" spans="2:27" ht="15" customHeight="1" x14ac:dyDescent="0.3">
      <c r="E9" s="115"/>
      <c r="F9" s="173" t="s">
        <v>147</v>
      </c>
      <c r="G9" s="290" t="s">
        <v>776</v>
      </c>
      <c r="H9" s="291">
        <v>5</v>
      </c>
      <c r="I9" s="291">
        <v>5</v>
      </c>
      <c r="J9" s="168"/>
      <c r="K9" s="173" t="s">
        <v>147</v>
      </c>
      <c r="L9" s="173" t="s">
        <v>147</v>
      </c>
      <c r="M9" s="172">
        <v>2</v>
      </c>
      <c r="O9" s="287"/>
      <c r="P9" s="296" t="s">
        <v>157</v>
      </c>
      <c r="Q9" s="175" t="s">
        <v>166</v>
      </c>
      <c r="R9" s="176">
        <v>2</v>
      </c>
      <c r="S9" s="176">
        <v>2</v>
      </c>
      <c r="T9" s="176">
        <v>3</v>
      </c>
      <c r="U9" s="178"/>
      <c r="V9" s="287"/>
      <c r="W9" s="296" t="s">
        <v>157</v>
      </c>
      <c r="X9" s="175" t="s">
        <v>166</v>
      </c>
      <c r="Y9" s="176">
        <v>2</v>
      </c>
      <c r="Z9" s="176">
        <v>2</v>
      </c>
      <c r="AA9" s="176">
        <v>2</v>
      </c>
    </row>
    <row r="10" spans="2:27" ht="15" customHeight="1" x14ac:dyDescent="0.3">
      <c r="E10" s="115"/>
      <c r="F10" s="173" t="s">
        <v>156</v>
      </c>
      <c r="G10" s="290"/>
      <c r="H10" s="291"/>
      <c r="I10" s="291"/>
      <c r="J10" s="168"/>
      <c r="K10" s="173" t="s">
        <v>156</v>
      </c>
      <c r="L10" s="173" t="s">
        <v>156</v>
      </c>
      <c r="M10" s="172">
        <v>2</v>
      </c>
      <c r="O10" s="287"/>
      <c r="P10" s="296"/>
      <c r="Q10" s="175" t="s">
        <v>168</v>
      </c>
      <c r="R10" s="176">
        <v>2</v>
      </c>
      <c r="S10" s="176">
        <v>2</v>
      </c>
      <c r="T10" s="176" t="s">
        <v>161</v>
      </c>
      <c r="U10" s="178"/>
      <c r="V10" s="287"/>
      <c r="W10" s="296"/>
      <c r="X10" s="175" t="s">
        <v>168</v>
      </c>
      <c r="Y10" s="176">
        <v>2</v>
      </c>
      <c r="Z10" s="176">
        <v>2</v>
      </c>
      <c r="AA10" s="176" t="s">
        <v>161</v>
      </c>
    </row>
    <row r="11" spans="2:27" ht="18.899999999999999" customHeight="1" x14ac:dyDescent="0.3">
      <c r="E11" s="114"/>
      <c r="F11" s="173" t="s">
        <v>169</v>
      </c>
      <c r="G11" s="173" t="s">
        <v>170</v>
      </c>
      <c r="H11" s="172">
        <v>3</v>
      </c>
      <c r="I11" s="172">
        <v>3</v>
      </c>
      <c r="J11" s="168"/>
      <c r="K11" s="173" t="s">
        <v>169</v>
      </c>
      <c r="L11" s="173" t="s">
        <v>170</v>
      </c>
      <c r="M11" s="172">
        <v>3</v>
      </c>
      <c r="O11" s="287"/>
      <c r="P11" s="296"/>
      <c r="Q11" s="175" t="s">
        <v>171</v>
      </c>
      <c r="R11" s="176">
        <v>2</v>
      </c>
      <c r="S11" s="176">
        <v>2</v>
      </c>
      <c r="T11" s="176" t="s">
        <v>161</v>
      </c>
      <c r="U11" s="178"/>
      <c r="V11" s="287"/>
      <c r="W11" s="296"/>
      <c r="X11" s="175" t="s">
        <v>171</v>
      </c>
      <c r="Y11" s="176">
        <v>2</v>
      </c>
      <c r="Z11" s="176">
        <v>2</v>
      </c>
      <c r="AA11" s="176" t="s">
        <v>161</v>
      </c>
    </row>
    <row r="12" spans="2:27" ht="15.75" customHeight="1" x14ac:dyDescent="0.3">
      <c r="F12" s="288" t="s">
        <v>844</v>
      </c>
      <c r="G12" s="288"/>
      <c r="H12" s="172">
        <v>1</v>
      </c>
      <c r="I12" s="172">
        <v>1</v>
      </c>
      <c r="J12" s="167"/>
      <c r="K12" s="288" t="s">
        <v>846</v>
      </c>
      <c r="L12" s="288"/>
      <c r="M12" s="172">
        <v>1</v>
      </c>
      <c r="O12" s="287"/>
      <c r="P12" s="175" t="s">
        <v>140</v>
      </c>
      <c r="Q12" s="175" t="s">
        <v>140</v>
      </c>
      <c r="R12" s="176">
        <v>5</v>
      </c>
      <c r="S12" s="176">
        <v>5</v>
      </c>
      <c r="T12" s="176">
        <v>4</v>
      </c>
      <c r="U12" s="178"/>
      <c r="V12" s="287"/>
      <c r="W12" s="175" t="s">
        <v>140</v>
      </c>
      <c r="X12" s="175" t="s">
        <v>140</v>
      </c>
      <c r="Y12" s="176">
        <v>3</v>
      </c>
      <c r="Z12" s="176">
        <v>3</v>
      </c>
      <c r="AA12" s="176">
        <v>2</v>
      </c>
    </row>
    <row r="13" spans="2:27" ht="15.75" customHeight="1" x14ac:dyDescent="0.3">
      <c r="F13" s="288" t="s">
        <v>845</v>
      </c>
      <c r="G13" s="288"/>
      <c r="H13" s="172">
        <v>1</v>
      </c>
      <c r="I13" s="172">
        <v>1</v>
      </c>
      <c r="J13" s="167"/>
      <c r="K13" s="288" t="s">
        <v>844</v>
      </c>
      <c r="L13" s="288"/>
      <c r="M13" s="172">
        <v>1</v>
      </c>
      <c r="O13" s="287"/>
      <c r="P13" s="175" t="s">
        <v>176</v>
      </c>
      <c r="Q13" s="175" t="s">
        <v>170</v>
      </c>
      <c r="R13" s="176">
        <v>3</v>
      </c>
      <c r="S13" s="176">
        <v>3</v>
      </c>
      <c r="T13" s="176">
        <v>3</v>
      </c>
      <c r="U13" s="178"/>
      <c r="V13" s="287"/>
      <c r="W13" s="175" t="s">
        <v>176</v>
      </c>
      <c r="X13" s="175" t="s">
        <v>170</v>
      </c>
      <c r="Y13" s="176">
        <v>3</v>
      </c>
      <c r="Z13" s="176">
        <v>3</v>
      </c>
      <c r="AA13" s="176">
        <v>2</v>
      </c>
    </row>
    <row r="14" spans="2:27" ht="18.899999999999999" customHeight="1" x14ac:dyDescent="0.3">
      <c r="F14" s="166"/>
      <c r="G14" s="164" t="s">
        <v>775</v>
      </c>
      <c r="H14" s="165">
        <f>+SUM(H5:H13)</f>
        <v>30</v>
      </c>
      <c r="I14" s="165">
        <f>+SUM(I5:I13)</f>
        <v>30</v>
      </c>
      <c r="J14" s="169"/>
      <c r="K14" s="288" t="s">
        <v>845</v>
      </c>
      <c r="L14" s="288"/>
      <c r="M14" s="172">
        <v>1</v>
      </c>
      <c r="O14" s="287"/>
      <c r="P14" s="175" t="s">
        <v>147</v>
      </c>
      <c r="Q14" s="175" t="s">
        <v>147</v>
      </c>
      <c r="R14" s="176">
        <v>2</v>
      </c>
      <c r="S14" s="176">
        <v>2</v>
      </c>
      <c r="T14" s="176" t="s">
        <v>161</v>
      </c>
      <c r="U14" s="178"/>
      <c r="V14" s="287"/>
      <c r="W14" s="175" t="s">
        <v>147</v>
      </c>
      <c r="X14" s="175" t="s">
        <v>147</v>
      </c>
      <c r="Y14" s="176">
        <v>2</v>
      </c>
      <c r="Z14" s="176">
        <v>2</v>
      </c>
      <c r="AA14" s="176" t="s">
        <v>161</v>
      </c>
    </row>
    <row r="15" spans="2:27" ht="16.350000000000001" customHeight="1" x14ac:dyDescent="0.3">
      <c r="L15" s="164" t="s">
        <v>775</v>
      </c>
      <c r="M15" s="165">
        <f>+SUM(M5:M14)</f>
        <v>30</v>
      </c>
      <c r="O15" s="287"/>
      <c r="P15" s="175" t="s">
        <v>156</v>
      </c>
      <c r="Q15" s="175" t="s">
        <v>156</v>
      </c>
      <c r="R15" s="176">
        <v>2</v>
      </c>
      <c r="S15" s="176">
        <v>2</v>
      </c>
      <c r="T15" s="176">
        <v>2</v>
      </c>
      <c r="U15" s="178"/>
      <c r="V15" s="287"/>
      <c r="W15" s="175" t="s">
        <v>156</v>
      </c>
      <c r="X15" s="175" t="s">
        <v>156</v>
      </c>
      <c r="Y15" s="176">
        <v>2</v>
      </c>
      <c r="Z15" s="176">
        <v>2</v>
      </c>
      <c r="AA15" s="176">
        <v>2</v>
      </c>
    </row>
    <row r="16" spans="2:27" ht="14.4" customHeight="1" x14ac:dyDescent="0.3">
      <c r="O16" s="287"/>
      <c r="P16" s="175" t="s">
        <v>179</v>
      </c>
      <c r="Q16" s="175" t="s">
        <v>180</v>
      </c>
      <c r="R16" s="176">
        <v>2</v>
      </c>
      <c r="S16" s="176">
        <v>2</v>
      </c>
      <c r="T16" s="176">
        <v>2</v>
      </c>
      <c r="U16" s="178"/>
      <c r="V16" s="287"/>
      <c r="W16" s="175" t="s">
        <v>179</v>
      </c>
      <c r="X16" s="175" t="s">
        <v>180</v>
      </c>
      <c r="Y16" s="176">
        <v>2</v>
      </c>
      <c r="Z16" s="176">
        <v>2</v>
      </c>
      <c r="AA16" s="176">
        <v>2</v>
      </c>
    </row>
    <row r="17" spans="15:27" ht="15.6" customHeight="1" x14ac:dyDescent="0.3">
      <c r="O17" s="287" t="s">
        <v>182</v>
      </c>
      <c r="P17" s="295" t="s">
        <v>184</v>
      </c>
      <c r="Q17" s="295"/>
      <c r="R17" s="176" t="s">
        <v>161</v>
      </c>
      <c r="S17" s="176" t="s">
        <v>161</v>
      </c>
      <c r="T17" s="176">
        <v>10</v>
      </c>
      <c r="U17" s="178"/>
      <c r="V17" s="287" t="s">
        <v>185</v>
      </c>
      <c r="W17" s="298" t="s">
        <v>844</v>
      </c>
      <c r="X17" s="299"/>
      <c r="Y17" s="176">
        <v>1</v>
      </c>
      <c r="Z17" s="176">
        <v>1</v>
      </c>
      <c r="AA17" s="176">
        <v>1</v>
      </c>
    </row>
    <row r="18" spans="15:27" ht="15.6" customHeight="1" x14ac:dyDescent="0.3">
      <c r="O18" s="287"/>
      <c r="P18" s="295" t="s">
        <v>844</v>
      </c>
      <c r="Q18" s="295"/>
      <c r="R18" s="176">
        <v>1</v>
      </c>
      <c r="S18" s="176">
        <v>1</v>
      </c>
      <c r="T18" s="176">
        <v>1</v>
      </c>
      <c r="U18" s="178"/>
      <c r="V18" s="287"/>
      <c r="W18" s="298" t="s">
        <v>779</v>
      </c>
      <c r="X18" s="299"/>
      <c r="Y18" s="176">
        <v>12</v>
      </c>
      <c r="Z18" s="176">
        <v>12</v>
      </c>
      <c r="AA18" s="177">
        <v>21</v>
      </c>
    </row>
    <row r="19" spans="15:27" ht="15.6" customHeight="1" x14ac:dyDescent="0.3">
      <c r="O19" s="179"/>
      <c r="P19" s="292" t="s">
        <v>775</v>
      </c>
      <c r="Q19" s="292"/>
      <c r="R19" s="177">
        <f>+SUM(R5:R18)</f>
        <v>35</v>
      </c>
      <c r="S19" s="177">
        <f>+SUM(S5:S18)</f>
        <v>35</v>
      </c>
      <c r="T19" s="177">
        <f>+SUM(T5:T18)</f>
        <v>35</v>
      </c>
      <c r="U19" s="179"/>
      <c r="V19" s="179"/>
      <c r="W19" s="292" t="s">
        <v>775</v>
      </c>
      <c r="X19" s="292"/>
      <c r="Y19" s="177">
        <f t="shared" ref="Y19:AA19" si="0">+SUM(Y5:Y18)</f>
        <v>40</v>
      </c>
      <c r="Z19" s="177">
        <f t="shared" si="0"/>
        <v>40</v>
      </c>
      <c r="AA19" s="177">
        <f t="shared" si="0"/>
        <v>40</v>
      </c>
    </row>
    <row r="20" spans="15:27" ht="15.6" customHeight="1" x14ac:dyDescent="0.3">
      <c r="O20" s="179"/>
      <c r="U20" s="179"/>
      <c r="V20" s="179"/>
    </row>
    <row r="21" spans="15:27" ht="21.6" customHeight="1" x14ac:dyDescent="0.3"/>
  </sheetData>
  <mergeCells count="40">
    <mergeCell ref="W17:X17"/>
    <mergeCell ref="W19:X19"/>
    <mergeCell ref="W18:X18"/>
    <mergeCell ref="W3:W4"/>
    <mergeCell ref="X3:X4"/>
    <mergeCell ref="Y3:AA3"/>
    <mergeCell ref="V5:V16"/>
    <mergeCell ref="W6:W8"/>
    <mergeCell ref="W9:W11"/>
    <mergeCell ref="H9:H10"/>
    <mergeCell ref="I9:I10"/>
    <mergeCell ref="K14:L14"/>
    <mergeCell ref="P19:Q19"/>
    <mergeCell ref="V3:V4"/>
    <mergeCell ref="V17:V18"/>
    <mergeCell ref="R3:T3"/>
    <mergeCell ref="O17:O18"/>
    <mergeCell ref="P17:Q17"/>
    <mergeCell ref="P18:Q18"/>
    <mergeCell ref="P6:P8"/>
    <mergeCell ref="P9:P11"/>
    <mergeCell ref="O3:O4"/>
    <mergeCell ref="P3:P4"/>
    <mergeCell ref="Q3:Q4"/>
    <mergeCell ref="B1:G1"/>
    <mergeCell ref="K3:L3"/>
    <mergeCell ref="O5:O16"/>
    <mergeCell ref="F13:G13"/>
    <mergeCell ref="F12:G12"/>
    <mergeCell ref="B3:D3"/>
    <mergeCell ref="B5:C5"/>
    <mergeCell ref="F3:G3"/>
    <mergeCell ref="K12:L12"/>
    <mergeCell ref="K13:L13"/>
    <mergeCell ref="G9:G10"/>
    <mergeCell ref="C6:C7"/>
    <mergeCell ref="D6:D7"/>
    <mergeCell ref="G5:G8"/>
    <mergeCell ref="H5:H8"/>
    <mergeCell ref="I5:I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AS48"/>
  <sheetViews>
    <sheetView showGridLines="0" topLeftCell="T9" workbookViewId="0">
      <selection activeCell="AG17" sqref="AG17"/>
    </sheetView>
  </sheetViews>
  <sheetFormatPr baseColWidth="10" defaultColWidth="11.44140625" defaultRowHeight="14.4" x14ac:dyDescent="0.3"/>
  <cols>
    <col min="1" max="1" width="22.6640625" customWidth="1"/>
    <col min="2" max="3" width="5" customWidth="1"/>
    <col min="4" max="4" width="7.6640625" bestFit="1" customWidth="1"/>
    <col min="6" max="7" width="5.33203125" customWidth="1"/>
    <col min="8" max="8" width="7.6640625" bestFit="1" customWidth="1"/>
    <col min="10" max="11" width="5.6640625" customWidth="1"/>
    <col min="12" max="12" width="7.6640625" bestFit="1" customWidth="1"/>
    <col min="13" max="13" width="8.33203125" bestFit="1" customWidth="1"/>
    <col min="14" max="14" width="3.6640625" customWidth="1"/>
    <col min="15" max="15" width="11.44140625" style="136"/>
    <col min="16" max="16" width="19.6640625" style="136" customWidth="1"/>
    <col min="17" max="17" width="18.33203125" style="136" customWidth="1"/>
    <col min="18" max="19" width="7" style="136" customWidth="1"/>
    <col min="20" max="20" width="9.6640625" style="136" customWidth="1"/>
    <col min="21" max="21" width="12.109375" style="136" customWidth="1"/>
    <col min="22" max="23" width="6.6640625" style="136" customWidth="1"/>
    <col min="24" max="24" width="9.6640625" style="136" customWidth="1"/>
    <col min="25" max="25" width="13" style="136" customWidth="1"/>
    <col min="26" max="27" width="6.109375" style="136" customWidth="1"/>
    <col min="28" max="28" width="11.44140625" style="136" customWidth="1"/>
    <col min="29" max="29" width="11.6640625" style="136" customWidth="1"/>
    <col min="30" max="30" width="7.6640625" style="136" customWidth="1"/>
    <col min="31" max="31" width="13.33203125" style="136" customWidth="1"/>
    <col min="32" max="32" width="18.6640625" style="136" customWidth="1"/>
    <col min="33" max="33" width="16.6640625" style="136" customWidth="1"/>
    <col min="34" max="45" width="11.44140625" style="136"/>
  </cols>
  <sheetData>
    <row r="1" spans="1:45" ht="23.4" x14ac:dyDescent="0.45">
      <c r="A1" s="368" t="s">
        <v>834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</row>
    <row r="2" spans="1:45" ht="9" customHeight="1" x14ac:dyDescent="0.3"/>
    <row r="3" spans="1:45" x14ac:dyDescent="0.3">
      <c r="A3" s="369" t="s">
        <v>839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1"/>
    </row>
    <row r="4" spans="1:45" ht="18" customHeight="1" thickBot="1" x14ac:dyDescent="0.35">
      <c r="A4" s="372"/>
      <c r="B4" s="373"/>
      <c r="C4" s="373"/>
      <c r="D4" s="373"/>
      <c r="E4" s="373"/>
      <c r="F4" s="373"/>
      <c r="G4" s="373"/>
      <c r="H4" s="373"/>
      <c r="I4" s="373"/>
      <c r="J4" s="373"/>
      <c r="K4" s="373"/>
      <c r="L4" s="373"/>
      <c r="M4" s="374"/>
      <c r="O4" s="192" t="s">
        <v>840</v>
      </c>
      <c r="AE4" s="192" t="s">
        <v>840</v>
      </c>
    </row>
    <row r="5" spans="1:45" ht="18.899999999999999" customHeight="1" thickBot="1" x14ac:dyDescent="0.35">
      <c r="A5" s="127" t="s">
        <v>118</v>
      </c>
      <c r="B5" s="375" t="s">
        <v>119</v>
      </c>
      <c r="C5" s="376"/>
      <c r="D5" s="376"/>
      <c r="E5" s="377"/>
      <c r="F5" s="375" t="s">
        <v>120</v>
      </c>
      <c r="G5" s="376"/>
      <c r="H5" s="376"/>
      <c r="I5" s="377"/>
      <c r="J5" s="375" t="s">
        <v>121</v>
      </c>
      <c r="K5" s="376"/>
      <c r="L5" s="376"/>
      <c r="M5" s="378"/>
      <c r="O5" s="345" t="s">
        <v>122</v>
      </c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6"/>
      <c r="AB5" s="346"/>
      <c r="AC5" s="347"/>
      <c r="AE5" s="333"/>
      <c r="AF5" s="336" t="s">
        <v>123</v>
      </c>
      <c r="AG5" s="336" t="s">
        <v>124</v>
      </c>
      <c r="AH5" s="323" t="s">
        <v>122</v>
      </c>
      <c r="AI5" s="324"/>
      <c r="AJ5" s="324"/>
      <c r="AK5" s="324"/>
      <c r="AL5" s="325"/>
      <c r="AM5" s="325"/>
      <c r="AN5" s="325"/>
      <c r="AO5" s="325"/>
      <c r="AP5" s="325"/>
      <c r="AQ5" s="325"/>
      <c r="AR5" s="325"/>
      <c r="AS5" s="326"/>
    </row>
    <row r="6" spans="1:45" ht="15" thickBot="1" x14ac:dyDescent="0.35">
      <c r="A6" s="364" t="s">
        <v>128</v>
      </c>
      <c r="B6" s="327" t="s">
        <v>129</v>
      </c>
      <c r="C6" s="328"/>
      <c r="D6" s="329"/>
      <c r="E6" s="339" t="s">
        <v>130</v>
      </c>
      <c r="F6" s="327" t="s">
        <v>129</v>
      </c>
      <c r="G6" s="328"/>
      <c r="H6" s="329"/>
      <c r="I6" s="339" t="s">
        <v>130</v>
      </c>
      <c r="J6" s="327" t="s">
        <v>129</v>
      </c>
      <c r="K6" s="328"/>
      <c r="L6" s="329"/>
      <c r="M6" s="340" t="s">
        <v>130</v>
      </c>
      <c r="O6" s="348" t="s">
        <v>131</v>
      </c>
      <c r="P6" s="351" t="s">
        <v>116</v>
      </c>
      <c r="Q6" s="150" t="s">
        <v>132</v>
      </c>
      <c r="R6" s="327" t="s">
        <v>133</v>
      </c>
      <c r="S6" s="328"/>
      <c r="T6" s="328"/>
      <c r="U6" s="329"/>
      <c r="V6" s="327" t="s">
        <v>134</v>
      </c>
      <c r="W6" s="328"/>
      <c r="X6" s="328"/>
      <c r="Y6" s="329"/>
      <c r="Z6" s="327" t="s">
        <v>135</v>
      </c>
      <c r="AA6" s="328"/>
      <c r="AB6" s="328"/>
      <c r="AC6" s="329"/>
      <c r="AE6" s="334"/>
      <c r="AF6" s="337"/>
      <c r="AG6" s="338"/>
      <c r="AH6" s="327" t="s">
        <v>136</v>
      </c>
      <c r="AI6" s="328"/>
      <c r="AJ6" s="328"/>
      <c r="AK6" s="329"/>
      <c r="AL6" s="327" t="s">
        <v>137</v>
      </c>
      <c r="AM6" s="328"/>
      <c r="AN6" s="328"/>
      <c r="AO6" s="329"/>
      <c r="AP6" s="327" t="s">
        <v>138</v>
      </c>
      <c r="AQ6" s="328"/>
      <c r="AR6" s="328"/>
      <c r="AS6" s="330"/>
    </row>
    <row r="7" spans="1:45" ht="15" customHeight="1" thickBot="1" x14ac:dyDescent="0.35">
      <c r="A7" s="365"/>
      <c r="B7" s="327" t="s">
        <v>130</v>
      </c>
      <c r="C7" s="329"/>
      <c r="D7" s="117" t="s">
        <v>143</v>
      </c>
      <c r="E7" s="338"/>
      <c r="F7" s="327" t="s">
        <v>130</v>
      </c>
      <c r="G7" s="329"/>
      <c r="H7" s="117" t="s">
        <v>143</v>
      </c>
      <c r="I7" s="338"/>
      <c r="J7" s="327" t="s">
        <v>130</v>
      </c>
      <c r="K7" s="329"/>
      <c r="L7" s="117" t="s">
        <v>143</v>
      </c>
      <c r="M7" s="341"/>
      <c r="O7" s="349"/>
      <c r="P7" s="352"/>
      <c r="Q7" s="150" t="s">
        <v>144</v>
      </c>
      <c r="R7" s="327" t="s">
        <v>129</v>
      </c>
      <c r="S7" s="328"/>
      <c r="T7" s="329"/>
      <c r="U7" s="151" t="s">
        <v>145</v>
      </c>
      <c r="V7" s="327" t="s">
        <v>129</v>
      </c>
      <c r="W7" s="328"/>
      <c r="X7" s="329"/>
      <c r="Y7" s="151" t="s">
        <v>145</v>
      </c>
      <c r="Z7" s="327" t="s">
        <v>129</v>
      </c>
      <c r="AA7" s="328"/>
      <c r="AB7" s="329"/>
      <c r="AC7" s="151" t="s">
        <v>145</v>
      </c>
      <c r="AE7" s="334"/>
      <c r="AF7" s="337"/>
      <c r="AG7" s="150" t="s">
        <v>144</v>
      </c>
      <c r="AH7" s="327" t="s">
        <v>129</v>
      </c>
      <c r="AI7" s="328"/>
      <c r="AJ7" s="329"/>
      <c r="AK7" s="339" t="s">
        <v>146</v>
      </c>
      <c r="AL7" s="327" t="s">
        <v>129</v>
      </c>
      <c r="AM7" s="328"/>
      <c r="AN7" s="329"/>
      <c r="AO7" s="339" t="s">
        <v>146</v>
      </c>
      <c r="AP7" s="327" t="s">
        <v>129</v>
      </c>
      <c r="AQ7" s="328"/>
      <c r="AR7" s="329"/>
      <c r="AS7" s="340" t="s">
        <v>146</v>
      </c>
    </row>
    <row r="8" spans="1:45" ht="18.75" customHeight="1" thickBot="1" x14ac:dyDescent="0.35">
      <c r="A8" s="118" t="s">
        <v>150</v>
      </c>
      <c r="B8" s="119">
        <v>160</v>
      </c>
      <c r="C8" s="193">
        <f>+B8/16</f>
        <v>10</v>
      </c>
      <c r="D8" s="119">
        <v>80</v>
      </c>
      <c r="E8" s="119">
        <v>240</v>
      </c>
      <c r="F8" s="119">
        <v>160</v>
      </c>
      <c r="G8" s="193">
        <f>+F8/16</f>
        <v>10</v>
      </c>
      <c r="H8" s="119">
        <v>80</v>
      </c>
      <c r="I8" s="119">
        <v>240</v>
      </c>
      <c r="J8" s="119">
        <v>160</v>
      </c>
      <c r="K8" s="194">
        <f>+J8/16</f>
        <v>10</v>
      </c>
      <c r="L8" s="120">
        <v>80</v>
      </c>
      <c r="M8" s="121">
        <v>240</v>
      </c>
      <c r="O8" s="349"/>
      <c r="P8" s="353"/>
      <c r="Q8" s="150" t="s">
        <v>151</v>
      </c>
      <c r="R8" s="331" t="s">
        <v>145</v>
      </c>
      <c r="S8" s="332"/>
      <c r="T8" s="151" t="s">
        <v>152</v>
      </c>
      <c r="U8" s="151" t="s">
        <v>153</v>
      </c>
      <c r="V8" s="331" t="s">
        <v>145</v>
      </c>
      <c r="W8" s="332"/>
      <c r="X8" s="151" t="s">
        <v>154</v>
      </c>
      <c r="Y8" s="151" t="s">
        <v>153</v>
      </c>
      <c r="Z8" s="331" t="s">
        <v>145</v>
      </c>
      <c r="AA8" s="332"/>
      <c r="AB8" s="151" t="s">
        <v>154</v>
      </c>
      <c r="AC8" s="151" t="s">
        <v>153</v>
      </c>
      <c r="AE8" s="335"/>
      <c r="AF8" s="338"/>
      <c r="AG8" s="150" t="s">
        <v>155</v>
      </c>
      <c r="AH8" s="327" t="s">
        <v>145</v>
      </c>
      <c r="AI8" s="329"/>
      <c r="AJ8" s="150" t="s">
        <v>152</v>
      </c>
      <c r="AK8" s="338"/>
      <c r="AL8" s="327" t="s">
        <v>145</v>
      </c>
      <c r="AM8" s="329"/>
      <c r="AN8" s="150" t="s">
        <v>152</v>
      </c>
      <c r="AO8" s="338"/>
      <c r="AP8" s="327" t="s">
        <v>145</v>
      </c>
      <c r="AQ8" s="329"/>
      <c r="AR8" s="150" t="s">
        <v>152</v>
      </c>
      <c r="AS8" s="341"/>
    </row>
    <row r="9" spans="1:45" ht="15" customHeight="1" thickBot="1" x14ac:dyDescent="0.35">
      <c r="A9" s="317" t="s">
        <v>160</v>
      </c>
      <c r="B9" s="361">
        <v>48</v>
      </c>
      <c r="C9" s="362">
        <f>+B9/16</f>
        <v>3</v>
      </c>
      <c r="D9" s="361" t="s">
        <v>161</v>
      </c>
      <c r="E9" s="361">
        <v>48</v>
      </c>
      <c r="F9" s="361">
        <v>48</v>
      </c>
      <c r="G9" s="362">
        <f>+F9/16</f>
        <v>3</v>
      </c>
      <c r="H9" s="361" t="s">
        <v>161</v>
      </c>
      <c r="I9" s="361">
        <v>48</v>
      </c>
      <c r="J9" s="354">
        <v>48</v>
      </c>
      <c r="K9" s="356">
        <f>+J9/16</f>
        <v>3</v>
      </c>
      <c r="L9" s="358" t="s">
        <v>161</v>
      </c>
      <c r="M9" s="307">
        <v>48</v>
      </c>
      <c r="O9" s="349"/>
      <c r="P9" s="134" t="s">
        <v>162</v>
      </c>
      <c r="Q9" s="139" t="s">
        <v>162</v>
      </c>
      <c r="R9" s="143">
        <v>120</v>
      </c>
      <c r="S9" s="195">
        <f>+R9/40</f>
        <v>3</v>
      </c>
      <c r="T9" s="143">
        <v>80</v>
      </c>
      <c r="U9" s="143">
        <v>200</v>
      </c>
      <c r="V9" s="143">
        <v>120</v>
      </c>
      <c r="W9" s="195">
        <f>+V9/40</f>
        <v>3</v>
      </c>
      <c r="X9" s="143">
        <v>80</v>
      </c>
      <c r="Y9" s="143">
        <v>200</v>
      </c>
      <c r="Z9" s="143">
        <v>120</v>
      </c>
      <c r="AA9" s="195">
        <f>+Z9/40</f>
        <v>3</v>
      </c>
      <c r="AB9" s="143">
        <v>80</v>
      </c>
      <c r="AC9" s="143">
        <v>200</v>
      </c>
      <c r="AE9" s="317" t="s">
        <v>141</v>
      </c>
      <c r="AF9" s="135" t="s">
        <v>142</v>
      </c>
      <c r="AG9" s="135" t="s">
        <v>142</v>
      </c>
      <c r="AH9" s="128">
        <v>80</v>
      </c>
      <c r="AI9" s="196">
        <f>+AH9/40</f>
        <v>2</v>
      </c>
      <c r="AJ9" s="128">
        <v>40</v>
      </c>
      <c r="AK9" s="128">
        <v>120</v>
      </c>
      <c r="AL9" s="128">
        <v>80</v>
      </c>
      <c r="AM9" s="196">
        <f>+AL9/40</f>
        <v>2</v>
      </c>
      <c r="AN9" s="128">
        <v>40</v>
      </c>
      <c r="AO9" s="128">
        <v>120</v>
      </c>
      <c r="AP9" s="128">
        <v>80</v>
      </c>
      <c r="AQ9" s="196">
        <f>+AP9/40</f>
        <v>2</v>
      </c>
      <c r="AR9" s="128">
        <v>80</v>
      </c>
      <c r="AS9" s="123">
        <v>160</v>
      </c>
    </row>
    <row r="10" spans="1:45" ht="15" customHeight="1" thickBot="1" x14ac:dyDescent="0.35">
      <c r="A10" s="360"/>
      <c r="B10" s="314"/>
      <c r="C10" s="363"/>
      <c r="D10" s="314"/>
      <c r="E10" s="314"/>
      <c r="F10" s="314"/>
      <c r="G10" s="363"/>
      <c r="H10" s="314"/>
      <c r="I10" s="314"/>
      <c r="J10" s="355"/>
      <c r="K10" s="357"/>
      <c r="L10" s="359"/>
      <c r="M10" s="308"/>
      <c r="O10" s="349"/>
      <c r="P10" s="135" t="s">
        <v>142</v>
      </c>
      <c r="Q10" s="140" t="s">
        <v>142</v>
      </c>
      <c r="R10" s="143">
        <v>120</v>
      </c>
      <c r="S10" s="195">
        <f t="shared" ref="S10:S16" si="0">+R10/40</f>
        <v>3</v>
      </c>
      <c r="T10" s="143">
        <v>80</v>
      </c>
      <c r="U10" s="143">
        <v>200</v>
      </c>
      <c r="V10" s="143">
        <v>120</v>
      </c>
      <c r="W10" s="195">
        <f t="shared" ref="W10:W16" si="1">+V10/40</f>
        <v>3</v>
      </c>
      <c r="X10" s="143">
        <v>80</v>
      </c>
      <c r="Y10" s="143">
        <v>200</v>
      </c>
      <c r="Z10" s="143">
        <v>120</v>
      </c>
      <c r="AA10" s="195">
        <f t="shared" ref="AA10:AA16" si="2">+Z10/40</f>
        <v>3</v>
      </c>
      <c r="AB10" s="143">
        <v>80</v>
      </c>
      <c r="AC10" s="143">
        <v>200</v>
      </c>
      <c r="AE10" s="318"/>
      <c r="AF10" s="116"/>
      <c r="AG10" s="135" t="s">
        <v>149</v>
      </c>
      <c r="AH10" s="128">
        <v>40</v>
      </c>
      <c r="AI10" s="196">
        <f t="shared" ref="AI10:AI18" si="3">+AH10/40</f>
        <v>1</v>
      </c>
      <c r="AJ10" s="128">
        <v>40</v>
      </c>
      <c r="AK10" s="128">
        <v>80</v>
      </c>
      <c r="AL10" s="128">
        <v>40</v>
      </c>
      <c r="AM10" s="196">
        <f t="shared" ref="AM10:AM18" si="4">+AL10/40</f>
        <v>1</v>
      </c>
      <c r="AN10" s="128">
        <v>40</v>
      </c>
      <c r="AO10" s="128">
        <v>80</v>
      </c>
      <c r="AP10" s="128">
        <v>80</v>
      </c>
      <c r="AQ10" s="196">
        <f t="shared" ref="AQ10:AQ17" si="5">+AP10/40</f>
        <v>2</v>
      </c>
      <c r="AR10" s="128">
        <v>80</v>
      </c>
      <c r="AS10" s="123">
        <v>160</v>
      </c>
    </row>
    <row r="11" spans="1:45" ht="15" customHeight="1" thickBot="1" x14ac:dyDescent="0.35">
      <c r="A11" s="118" t="s">
        <v>167</v>
      </c>
      <c r="B11" s="119">
        <v>208</v>
      </c>
      <c r="C11" s="193">
        <f>+B11/16</f>
        <v>13</v>
      </c>
      <c r="D11" s="119">
        <v>80</v>
      </c>
      <c r="E11" s="119">
        <v>288</v>
      </c>
      <c r="F11" s="119">
        <v>208</v>
      </c>
      <c r="G11" s="193">
        <f>+F11/16</f>
        <v>13</v>
      </c>
      <c r="H11" s="119">
        <v>80</v>
      </c>
      <c r="I11" s="119">
        <v>288</v>
      </c>
      <c r="J11" s="119">
        <v>208</v>
      </c>
      <c r="K11" s="197">
        <f>+J11/16</f>
        <v>13</v>
      </c>
      <c r="L11" s="122">
        <v>80</v>
      </c>
      <c r="M11" s="123">
        <v>288</v>
      </c>
      <c r="O11" s="349"/>
      <c r="P11" s="134" t="s">
        <v>157</v>
      </c>
      <c r="Q11" s="139" t="s">
        <v>158</v>
      </c>
      <c r="R11" s="143">
        <v>80</v>
      </c>
      <c r="S11" s="195">
        <f t="shared" si="0"/>
        <v>2</v>
      </c>
      <c r="T11" s="146">
        <v>80</v>
      </c>
      <c r="U11" s="148">
        <v>160</v>
      </c>
      <c r="V11" s="143">
        <v>80</v>
      </c>
      <c r="W11" s="195">
        <f t="shared" si="1"/>
        <v>2</v>
      </c>
      <c r="X11" s="143">
        <v>80</v>
      </c>
      <c r="Y11" s="146">
        <v>160</v>
      </c>
      <c r="Z11" s="145">
        <v>80</v>
      </c>
      <c r="AA11" s="195">
        <f t="shared" si="2"/>
        <v>2</v>
      </c>
      <c r="AB11" s="145">
        <v>80</v>
      </c>
      <c r="AC11" s="144">
        <v>160</v>
      </c>
      <c r="AE11" s="318"/>
      <c r="AF11" s="134" t="s">
        <v>148</v>
      </c>
      <c r="AG11" s="135" t="s">
        <v>159</v>
      </c>
      <c r="AH11" s="128">
        <v>40</v>
      </c>
      <c r="AI11" s="196">
        <f t="shared" si="3"/>
        <v>1</v>
      </c>
      <c r="AJ11" s="128">
        <v>40</v>
      </c>
      <c r="AK11" s="128">
        <v>80</v>
      </c>
      <c r="AL11" s="128">
        <v>40</v>
      </c>
      <c r="AM11" s="196">
        <f t="shared" si="4"/>
        <v>1</v>
      </c>
      <c r="AN11" s="128">
        <v>40</v>
      </c>
      <c r="AO11" s="128">
        <v>80</v>
      </c>
      <c r="AP11" s="128">
        <v>80</v>
      </c>
      <c r="AQ11" s="196">
        <f t="shared" si="5"/>
        <v>2</v>
      </c>
      <c r="AR11" s="128">
        <v>40</v>
      </c>
      <c r="AS11" s="123">
        <v>120</v>
      </c>
    </row>
    <row r="12" spans="1:45" ht="15" customHeight="1" thickBot="1" x14ac:dyDescent="0.35">
      <c r="A12" s="124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6"/>
      <c r="O12" s="349"/>
      <c r="P12" s="134" t="s">
        <v>148</v>
      </c>
      <c r="Q12" s="139" t="s">
        <v>148</v>
      </c>
      <c r="R12" s="143">
        <v>80</v>
      </c>
      <c r="S12" s="195">
        <f t="shared" si="0"/>
        <v>2</v>
      </c>
      <c r="T12" s="143">
        <v>80</v>
      </c>
      <c r="U12" s="143">
        <v>160</v>
      </c>
      <c r="V12" s="143">
        <v>80</v>
      </c>
      <c r="W12" s="195">
        <f t="shared" si="1"/>
        <v>2</v>
      </c>
      <c r="X12" s="143">
        <v>80</v>
      </c>
      <c r="Y12" s="143">
        <v>160</v>
      </c>
      <c r="Z12" s="143">
        <v>80</v>
      </c>
      <c r="AA12" s="195">
        <f t="shared" si="2"/>
        <v>2</v>
      </c>
      <c r="AB12" s="143">
        <v>80</v>
      </c>
      <c r="AC12" s="143">
        <v>160</v>
      </c>
      <c r="AE12" s="318"/>
      <c r="AF12" s="137"/>
      <c r="AG12" s="135" t="s">
        <v>164</v>
      </c>
      <c r="AH12" s="128">
        <v>40</v>
      </c>
      <c r="AI12" s="196">
        <f t="shared" si="3"/>
        <v>1</v>
      </c>
      <c r="AJ12" s="128">
        <v>40</v>
      </c>
      <c r="AK12" s="128">
        <v>80</v>
      </c>
      <c r="AL12" s="128">
        <v>40</v>
      </c>
      <c r="AM12" s="196">
        <f t="shared" si="4"/>
        <v>1</v>
      </c>
      <c r="AN12" s="128">
        <v>40</v>
      </c>
      <c r="AO12" s="128">
        <v>80</v>
      </c>
      <c r="AP12" s="128">
        <v>40</v>
      </c>
      <c r="AQ12" s="196">
        <f t="shared" si="5"/>
        <v>1</v>
      </c>
      <c r="AR12" s="128">
        <v>40</v>
      </c>
      <c r="AS12" s="123">
        <v>80</v>
      </c>
    </row>
    <row r="13" spans="1:45" ht="18.899999999999999" customHeight="1" thickBot="1" x14ac:dyDescent="0.35">
      <c r="A13" s="127" t="s">
        <v>118</v>
      </c>
      <c r="B13" s="327" t="s">
        <v>172</v>
      </c>
      <c r="C13" s="328"/>
      <c r="D13" s="328"/>
      <c r="E13" s="329"/>
      <c r="F13" s="327" t="s">
        <v>173</v>
      </c>
      <c r="G13" s="328"/>
      <c r="H13" s="328"/>
      <c r="I13" s="329"/>
      <c r="J13" s="327" t="s">
        <v>174</v>
      </c>
      <c r="K13" s="328"/>
      <c r="L13" s="328"/>
      <c r="M13" s="330"/>
      <c r="O13" s="349"/>
      <c r="P13" s="134" t="s">
        <v>147</v>
      </c>
      <c r="Q13" s="139" t="s">
        <v>147</v>
      </c>
      <c r="R13" s="143">
        <v>40</v>
      </c>
      <c r="S13" s="195">
        <f t="shared" si="0"/>
        <v>1</v>
      </c>
      <c r="T13" s="143">
        <v>40</v>
      </c>
      <c r="U13" s="143">
        <v>80</v>
      </c>
      <c r="V13" s="143">
        <v>40</v>
      </c>
      <c r="W13" s="195">
        <f t="shared" si="1"/>
        <v>1</v>
      </c>
      <c r="X13" s="143">
        <v>40</v>
      </c>
      <c r="Y13" s="143">
        <v>80</v>
      </c>
      <c r="Z13" s="143">
        <v>40</v>
      </c>
      <c r="AA13" s="195">
        <f t="shared" si="2"/>
        <v>1</v>
      </c>
      <c r="AB13" s="143">
        <v>40</v>
      </c>
      <c r="AC13" s="143">
        <v>80</v>
      </c>
      <c r="AE13" s="318"/>
      <c r="AF13" s="116"/>
      <c r="AG13" s="135" t="s">
        <v>166</v>
      </c>
      <c r="AH13" s="128">
        <v>40</v>
      </c>
      <c r="AI13" s="196">
        <f t="shared" si="3"/>
        <v>1</v>
      </c>
      <c r="AJ13" s="128">
        <v>40</v>
      </c>
      <c r="AK13" s="128">
        <v>80</v>
      </c>
      <c r="AL13" s="128">
        <v>40</v>
      </c>
      <c r="AM13" s="196">
        <f t="shared" si="4"/>
        <v>1</v>
      </c>
      <c r="AN13" s="128">
        <v>40</v>
      </c>
      <c r="AO13" s="128">
        <v>80</v>
      </c>
      <c r="AP13" s="128">
        <v>80</v>
      </c>
      <c r="AQ13" s="196">
        <f t="shared" si="5"/>
        <v>2</v>
      </c>
      <c r="AR13" s="128">
        <v>40</v>
      </c>
      <c r="AS13" s="123">
        <v>120</v>
      </c>
    </row>
    <row r="14" spans="1:45" ht="15.75" customHeight="1" thickBot="1" x14ac:dyDescent="0.35">
      <c r="A14" s="364" t="s">
        <v>128</v>
      </c>
      <c r="B14" s="327" t="s">
        <v>129</v>
      </c>
      <c r="C14" s="328"/>
      <c r="D14" s="329"/>
      <c r="E14" s="339" t="s">
        <v>130</v>
      </c>
      <c r="F14" s="327" t="s">
        <v>129</v>
      </c>
      <c r="G14" s="328"/>
      <c r="H14" s="329"/>
      <c r="I14" s="339" t="s">
        <v>130</v>
      </c>
      <c r="J14" s="327" t="s">
        <v>129</v>
      </c>
      <c r="K14" s="328"/>
      <c r="L14" s="329"/>
      <c r="M14" s="340" t="s">
        <v>130</v>
      </c>
      <c r="O14" s="349"/>
      <c r="P14" s="134" t="s">
        <v>156</v>
      </c>
      <c r="Q14" s="139" t="s">
        <v>156</v>
      </c>
      <c r="R14" s="143">
        <v>40</v>
      </c>
      <c r="S14" s="195">
        <f t="shared" si="0"/>
        <v>1</v>
      </c>
      <c r="T14" s="143" t="s">
        <v>161</v>
      </c>
      <c r="U14" s="143">
        <v>40</v>
      </c>
      <c r="V14" s="143">
        <v>40</v>
      </c>
      <c r="W14" s="195">
        <f t="shared" si="1"/>
        <v>1</v>
      </c>
      <c r="X14" s="143" t="s">
        <v>161</v>
      </c>
      <c r="Y14" s="143">
        <v>40</v>
      </c>
      <c r="Z14" s="143">
        <v>40</v>
      </c>
      <c r="AA14" s="195">
        <f t="shared" si="2"/>
        <v>1</v>
      </c>
      <c r="AB14" s="143" t="s">
        <v>161</v>
      </c>
      <c r="AC14" s="143">
        <v>40</v>
      </c>
      <c r="AE14" s="318"/>
      <c r="AF14" s="134" t="s">
        <v>157</v>
      </c>
      <c r="AG14" s="135" t="s">
        <v>175</v>
      </c>
      <c r="AH14" s="128">
        <v>40</v>
      </c>
      <c r="AI14" s="196">
        <f t="shared" si="3"/>
        <v>1</v>
      </c>
      <c r="AJ14" s="128">
        <v>40</v>
      </c>
      <c r="AK14" s="128">
        <v>80</v>
      </c>
      <c r="AL14" s="128">
        <v>40</v>
      </c>
      <c r="AM14" s="196">
        <f t="shared" si="4"/>
        <v>1</v>
      </c>
      <c r="AN14" s="128">
        <v>40</v>
      </c>
      <c r="AO14" s="128">
        <v>80</v>
      </c>
      <c r="AP14" s="128" t="s">
        <v>161</v>
      </c>
      <c r="AQ14" s="196">
        <v>0</v>
      </c>
      <c r="AR14" s="128" t="s">
        <v>161</v>
      </c>
      <c r="AS14" s="123" t="s">
        <v>161</v>
      </c>
    </row>
    <row r="15" spans="1:45" ht="15.75" customHeight="1" thickBot="1" x14ac:dyDescent="0.35">
      <c r="A15" s="365"/>
      <c r="B15" s="327" t="s">
        <v>130</v>
      </c>
      <c r="C15" s="329"/>
      <c r="D15" s="117" t="s">
        <v>143</v>
      </c>
      <c r="E15" s="338"/>
      <c r="F15" s="327" t="s">
        <v>130</v>
      </c>
      <c r="G15" s="329"/>
      <c r="H15" s="117" t="s">
        <v>143</v>
      </c>
      <c r="I15" s="338"/>
      <c r="J15" s="327" t="s">
        <v>130</v>
      </c>
      <c r="K15" s="329"/>
      <c r="L15" s="117" t="s">
        <v>143</v>
      </c>
      <c r="M15" s="341"/>
      <c r="O15" s="349"/>
      <c r="P15" s="134" t="s">
        <v>177</v>
      </c>
      <c r="Q15" s="138" t="s">
        <v>170</v>
      </c>
      <c r="R15" s="143">
        <v>80</v>
      </c>
      <c r="S15" s="195">
        <f t="shared" si="0"/>
        <v>2</v>
      </c>
      <c r="T15" s="143">
        <v>40</v>
      </c>
      <c r="U15" s="143">
        <v>120</v>
      </c>
      <c r="V15" s="143">
        <v>80</v>
      </c>
      <c r="W15" s="195">
        <f t="shared" si="1"/>
        <v>2</v>
      </c>
      <c r="X15" s="143">
        <v>40</v>
      </c>
      <c r="Y15" s="143">
        <v>120</v>
      </c>
      <c r="Z15" s="143">
        <v>80</v>
      </c>
      <c r="AA15" s="195">
        <f t="shared" si="2"/>
        <v>2</v>
      </c>
      <c r="AB15" s="143">
        <v>40</v>
      </c>
      <c r="AC15" s="143">
        <v>120</v>
      </c>
      <c r="AE15" s="318"/>
      <c r="AF15" s="137"/>
      <c r="AG15" s="135" t="s">
        <v>171</v>
      </c>
      <c r="AH15" s="128">
        <v>40</v>
      </c>
      <c r="AI15" s="196">
        <f t="shared" si="3"/>
        <v>1</v>
      </c>
      <c r="AJ15" s="128">
        <v>40</v>
      </c>
      <c r="AK15" s="128">
        <v>80</v>
      </c>
      <c r="AL15" s="128">
        <v>40</v>
      </c>
      <c r="AM15" s="196">
        <f t="shared" si="4"/>
        <v>1</v>
      </c>
      <c r="AN15" s="128">
        <v>40</v>
      </c>
      <c r="AO15" s="128">
        <v>80</v>
      </c>
      <c r="AP15" s="128" t="s">
        <v>161</v>
      </c>
      <c r="AQ15" s="196">
        <v>0</v>
      </c>
      <c r="AR15" s="128" t="s">
        <v>161</v>
      </c>
      <c r="AS15" s="123" t="s">
        <v>161</v>
      </c>
    </row>
    <row r="16" spans="1:45" ht="18.899999999999999" customHeight="1" thickBot="1" x14ac:dyDescent="0.35">
      <c r="A16" s="118" t="s">
        <v>150</v>
      </c>
      <c r="B16" s="128">
        <v>160</v>
      </c>
      <c r="C16" s="193">
        <f>+B16/16</f>
        <v>10</v>
      </c>
      <c r="D16" s="119">
        <v>80</v>
      </c>
      <c r="E16" s="119">
        <v>240</v>
      </c>
      <c r="F16" s="119">
        <v>160</v>
      </c>
      <c r="G16" s="193">
        <f>+F16/16</f>
        <v>10</v>
      </c>
      <c r="H16" s="119">
        <v>80</v>
      </c>
      <c r="I16" s="119">
        <v>240</v>
      </c>
      <c r="J16" s="119">
        <v>160</v>
      </c>
      <c r="K16" s="194">
        <f>+J16/16</f>
        <v>10</v>
      </c>
      <c r="L16" s="119">
        <v>80</v>
      </c>
      <c r="M16" s="129">
        <v>240</v>
      </c>
      <c r="O16" s="349"/>
      <c r="P16" s="303" t="s">
        <v>150</v>
      </c>
      <c r="Q16" s="303"/>
      <c r="R16" s="147">
        <v>560</v>
      </c>
      <c r="S16" s="198">
        <f t="shared" si="0"/>
        <v>14</v>
      </c>
      <c r="T16" s="147">
        <v>400</v>
      </c>
      <c r="U16" s="147">
        <v>960</v>
      </c>
      <c r="V16" s="147">
        <v>560</v>
      </c>
      <c r="W16" s="198">
        <f t="shared" si="1"/>
        <v>14</v>
      </c>
      <c r="X16" s="147">
        <v>400</v>
      </c>
      <c r="Y16" s="147">
        <v>960</v>
      </c>
      <c r="Z16" s="147">
        <v>560</v>
      </c>
      <c r="AA16" s="198">
        <f t="shared" si="2"/>
        <v>14</v>
      </c>
      <c r="AB16" s="147">
        <v>400</v>
      </c>
      <c r="AC16" s="147">
        <v>960</v>
      </c>
      <c r="AE16" s="318"/>
      <c r="AF16" s="135" t="s">
        <v>140</v>
      </c>
      <c r="AG16" s="135" t="s">
        <v>140</v>
      </c>
      <c r="AH16" s="128">
        <v>80</v>
      </c>
      <c r="AI16" s="196">
        <f t="shared" si="3"/>
        <v>2</v>
      </c>
      <c r="AJ16" s="128">
        <v>40</v>
      </c>
      <c r="AK16" s="128">
        <v>120</v>
      </c>
      <c r="AL16" s="128">
        <v>80</v>
      </c>
      <c r="AM16" s="196">
        <f t="shared" si="4"/>
        <v>2</v>
      </c>
      <c r="AN16" s="128">
        <v>40</v>
      </c>
      <c r="AO16" s="128">
        <v>120</v>
      </c>
      <c r="AP16" s="128">
        <v>80</v>
      </c>
      <c r="AQ16" s="196">
        <f t="shared" si="5"/>
        <v>2</v>
      </c>
      <c r="AR16" s="128">
        <v>80</v>
      </c>
      <c r="AS16" s="123">
        <v>160</v>
      </c>
    </row>
    <row r="17" spans="1:45" ht="16.350000000000001" customHeight="1" thickBot="1" x14ac:dyDescent="0.35">
      <c r="A17" s="317" t="s">
        <v>160</v>
      </c>
      <c r="B17" s="361">
        <v>48</v>
      </c>
      <c r="C17" s="362">
        <f>+B17/16</f>
        <v>3</v>
      </c>
      <c r="D17" s="361" t="s">
        <v>161</v>
      </c>
      <c r="E17" s="361">
        <v>48</v>
      </c>
      <c r="F17" s="361">
        <v>48</v>
      </c>
      <c r="G17" s="362">
        <f>+F17/16</f>
        <v>3</v>
      </c>
      <c r="H17" s="361" t="s">
        <v>161</v>
      </c>
      <c r="I17" s="361">
        <v>48</v>
      </c>
      <c r="J17" s="361">
        <v>48</v>
      </c>
      <c r="K17" s="356">
        <f>+J17/16</f>
        <v>3</v>
      </c>
      <c r="L17" s="361" t="s">
        <v>161</v>
      </c>
      <c r="M17" s="366">
        <v>48</v>
      </c>
      <c r="O17" s="349"/>
      <c r="P17" s="321" t="s">
        <v>178</v>
      </c>
      <c r="Q17" s="321"/>
      <c r="R17" s="307">
        <v>240</v>
      </c>
      <c r="S17" s="311">
        <f>+R17/40</f>
        <v>6</v>
      </c>
      <c r="T17" s="307" t="s">
        <v>161</v>
      </c>
      <c r="U17" s="307">
        <v>240</v>
      </c>
      <c r="V17" s="307">
        <v>240</v>
      </c>
      <c r="W17" s="311">
        <f>+V17/40</f>
        <v>6</v>
      </c>
      <c r="X17" s="307" t="s">
        <v>161</v>
      </c>
      <c r="Y17" s="307">
        <v>240</v>
      </c>
      <c r="Z17" s="309">
        <v>240</v>
      </c>
      <c r="AA17" s="311">
        <f>+Z17/40</f>
        <v>6</v>
      </c>
      <c r="AB17" s="313" t="s">
        <v>161</v>
      </c>
      <c r="AC17" s="315">
        <v>240</v>
      </c>
      <c r="AE17" s="318"/>
      <c r="AF17" s="135" t="s">
        <v>169</v>
      </c>
      <c r="AG17" s="135" t="s">
        <v>170</v>
      </c>
      <c r="AH17" s="128">
        <v>80</v>
      </c>
      <c r="AI17" s="196">
        <f t="shared" si="3"/>
        <v>2</v>
      </c>
      <c r="AJ17" s="128">
        <v>40</v>
      </c>
      <c r="AK17" s="128">
        <v>120</v>
      </c>
      <c r="AL17" s="128">
        <v>80</v>
      </c>
      <c r="AM17" s="196">
        <f t="shared" si="4"/>
        <v>2</v>
      </c>
      <c r="AN17" s="128">
        <v>40</v>
      </c>
      <c r="AO17" s="128">
        <v>120</v>
      </c>
      <c r="AP17" s="128">
        <v>80</v>
      </c>
      <c r="AQ17" s="196">
        <f t="shared" si="5"/>
        <v>2</v>
      </c>
      <c r="AR17" s="128">
        <v>40</v>
      </c>
      <c r="AS17" s="123">
        <v>120</v>
      </c>
    </row>
    <row r="18" spans="1:45" ht="14.4" customHeight="1" thickBot="1" x14ac:dyDescent="0.35">
      <c r="A18" s="360"/>
      <c r="B18" s="314"/>
      <c r="C18" s="363"/>
      <c r="D18" s="314"/>
      <c r="E18" s="314"/>
      <c r="F18" s="314"/>
      <c r="G18" s="363"/>
      <c r="H18" s="314"/>
      <c r="I18" s="314"/>
      <c r="J18" s="314"/>
      <c r="K18" s="357"/>
      <c r="L18" s="314"/>
      <c r="M18" s="316"/>
      <c r="O18" s="349"/>
      <c r="P18" s="322"/>
      <c r="Q18" s="322"/>
      <c r="R18" s="308"/>
      <c r="S18" s="312"/>
      <c r="T18" s="308"/>
      <c r="U18" s="308"/>
      <c r="V18" s="308"/>
      <c r="W18" s="312"/>
      <c r="X18" s="308"/>
      <c r="Y18" s="308"/>
      <c r="Z18" s="310"/>
      <c r="AA18" s="312"/>
      <c r="AB18" s="314"/>
      <c r="AC18" s="316"/>
      <c r="AE18" s="318"/>
      <c r="AF18" s="134" t="s">
        <v>147</v>
      </c>
      <c r="AG18" s="134" t="s">
        <v>147</v>
      </c>
      <c r="AH18" s="146">
        <v>40</v>
      </c>
      <c r="AI18" s="199">
        <f t="shared" si="3"/>
        <v>1</v>
      </c>
      <c r="AJ18" s="146">
        <v>40</v>
      </c>
      <c r="AK18" s="146">
        <v>80</v>
      </c>
      <c r="AL18" s="146">
        <v>40</v>
      </c>
      <c r="AM18" s="199">
        <f t="shared" si="4"/>
        <v>1</v>
      </c>
      <c r="AN18" s="146">
        <v>40</v>
      </c>
      <c r="AO18" s="146">
        <v>80</v>
      </c>
      <c r="AP18" s="146" t="s">
        <v>161</v>
      </c>
      <c r="AQ18" s="199">
        <v>0</v>
      </c>
      <c r="AR18" s="146" t="s">
        <v>161</v>
      </c>
      <c r="AS18" s="121" t="s">
        <v>161</v>
      </c>
    </row>
    <row r="19" spans="1:45" ht="28.2" customHeight="1" thickBot="1" x14ac:dyDescent="0.35">
      <c r="A19" s="130" t="s">
        <v>167</v>
      </c>
      <c r="B19" s="131">
        <v>208</v>
      </c>
      <c r="C19" s="193">
        <f>+B19/16</f>
        <v>13</v>
      </c>
      <c r="D19" s="132">
        <v>80</v>
      </c>
      <c r="E19" s="132">
        <v>288</v>
      </c>
      <c r="F19" s="132">
        <v>208</v>
      </c>
      <c r="G19" s="193">
        <f>+F19/16</f>
        <v>13</v>
      </c>
      <c r="H19" s="132">
        <v>80</v>
      </c>
      <c r="I19" s="132">
        <v>288</v>
      </c>
      <c r="J19" s="132">
        <v>208</v>
      </c>
      <c r="K19" s="197">
        <f>+J19/16</f>
        <v>13</v>
      </c>
      <c r="L19" s="132">
        <v>80</v>
      </c>
      <c r="M19" s="133">
        <v>288</v>
      </c>
      <c r="O19" s="350"/>
      <c r="P19" s="303" t="s">
        <v>167</v>
      </c>
      <c r="Q19" s="303"/>
      <c r="R19" s="147">
        <v>800</v>
      </c>
      <c r="S19" s="198">
        <f>+R19/40</f>
        <v>20</v>
      </c>
      <c r="T19" s="147">
        <v>400</v>
      </c>
      <c r="U19" s="141">
        <v>1200</v>
      </c>
      <c r="V19" s="149">
        <v>800</v>
      </c>
      <c r="W19" s="198">
        <f>+V19/40</f>
        <v>20</v>
      </c>
      <c r="X19" s="147">
        <v>400</v>
      </c>
      <c r="Y19" s="147">
        <v>1200</v>
      </c>
      <c r="Z19" s="141">
        <v>800</v>
      </c>
      <c r="AA19" s="198">
        <f>+Z19/40</f>
        <v>20</v>
      </c>
      <c r="AB19" s="141">
        <v>400</v>
      </c>
      <c r="AC19" s="142">
        <v>1200</v>
      </c>
      <c r="AE19" s="319"/>
      <c r="AF19" s="191" t="s">
        <v>156</v>
      </c>
      <c r="AG19" s="200" t="s">
        <v>156</v>
      </c>
      <c r="AH19" s="201">
        <v>40</v>
      </c>
      <c r="AI19" s="202">
        <f t="shared" ref="AI19:AI25" si="6">+AH19/40</f>
        <v>1</v>
      </c>
      <c r="AJ19" s="156" t="s">
        <v>161</v>
      </c>
      <c r="AK19" s="156">
        <v>40</v>
      </c>
      <c r="AL19" s="156">
        <v>40</v>
      </c>
      <c r="AM19" s="202">
        <f t="shared" ref="AM19:AM25" si="7">+AL19/40</f>
        <v>1</v>
      </c>
      <c r="AN19" s="156" t="s">
        <v>161</v>
      </c>
      <c r="AO19" s="156">
        <v>40</v>
      </c>
      <c r="AP19" s="156">
        <v>40</v>
      </c>
      <c r="AQ19" s="202">
        <f t="shared" ref="AQ19:AQ25" si="8">+AP19/40</f>
        <v>1</v>
      </c>
      <c r="AR19" s="156" t="s">
        <v>161</v>
      </c>
      <c r="AS19" s="157">
        <v>40</v>
      </c>
    </row>
    <row r="20" spans="1:45" ht="15.6" customHeight="1" thickBot="1" x14ac:dyDescent="0.35">
      <c r="AE20" s="367"/>
      <c r="AF20" s="203" t="s">
        <v>183</v>
      </c>
      <c r="AG20" s="204" t="s">
        <v>180</v>
      </c>
      <c r="AH20" s="201">
        <v>40</v>
      </c>
      <c r="AI20" s="202">
        <f t="shared" si="6"/>
        <v>1</v>
      </c>
      <c r="AJ20" s="128" t="s">
        <v>161</v>
      </c>
      <c r="AK20" s="128">
        <v>40</v>
      </c>
      <c r="AL20" s="128">
        <v>40</v>
      </c>
      <c r="AM20" s="202">
        <f t="shared" si="7"/>
        <v>1</v>
      </c>
      <c r="AN20" s="128" t="s">
        <v>161</v>
      </c>
      <c r="AO20" s="128">
        <v>40</v>
      </c>
      <c r="AP20" s="128">
        <v>40</v>
      </c>
      <c r="AQ20" s="202">
        <f t="shared" si="8"/>
        <v>1</v>
      </c>
      <c r="AR20" s="128" t="s">
        <v>161</v>
      </c>
      <c r="AS20" s="128">
        <v>40</v>
      </c>
    </row>
    <row r="21" spans="1:45" ht="15.6" customHeight="1" thickBot="1" x14ac:dyDescent="0.35">
      <c r="AE21" s="342" t="s">
        <v>182</v>
      </c>
      <c r="AF21" s="306" t="s">
        <v>181</v>
      </c>
      <c r="AG21" s="306"/>
      <c r="AH21" s="205">
        <v>600</v>
      </c>
      <c r="AI21" s="206">
        <f t="shared" si="6"/>
        <v>15</v>
      </c>
      <c r="AJ21" s="205">
        <v>400</v>
      </c>
      <c r="AK21" s="205">
        <v>1000</v>
      </c>
      <c r="AL21" s="205">
        <v>600</v>
      </c>
      <c r="AM21" s="206">
        <f t="shared" si="7"/>
        <v>15</v>
      </c>
      <c r="AN21" s="205">
        <v>400</v>
      </c>
      <c r="AO21" s="205">
        <v>1000</v>
      </c>
      <c r="AP21" s="205">
        <v>600</v>
      </c>
      <c r="AQ21" s="206">
        <f t="shared" si="8"/>
        <v>15</v>
      </c>
      <c r="AR21" s="205">
        <v>400</v>
      </c>
      <c r="AS21" s="205">
        <v>1000</v>
      </c>
    </row>
    <row r="22" spans="1:45" ht="15.6" customHeight="1" thickBot="1" x14ac:dyDescent="0.35">
      <c r="O22" s="192" t="s">
        <v>841</v>
      </c>
      <c r="AE22" s="343"/>
      <c r="AF22" s="344" t="s">
        <v>160</v>
      </c>
      <c r="AG22" s="344"/>
      <c r="AH22" s="128">
        <v>200</v>
      </c>
      <c r="AI22" s="196">
        <f t="shared" si="6"/>
        <v>5</v>
      </c>
      <c r="AJ22" s="128" t="s">
        <v>161</v>
      </c>
      <c r="AK22" s="128">
        <v>200</v>
      </c>
      <c r="AL22" s="128">
        <v>200</v>
      </c>
      <c r="AM22" s="196">
        <f t="shared" si="7"/>
        <v>5</v>
      </c>
      <c r="AN22" s="128" t="s">
        <v>161</v>
      </c>
      <c r="AO22" s="128">
        <v>200</v>
      </c>
      <c r="AP22" s="128">
        <v>200</v>
      </c>
      <c r="AQ22" s="196">
        <f t="shared" si="8"/>
        <v>5</v>
      </c>
      <c r="AR22" s="128" t="s">
        <v>161</v>
      </c>
      <c r="AS22" s="128">
        <v>200</v>
      </c>
    </row>
    <row r="23" spans="1:45" ht="15.6" customHeight="1" thickBot="1" x14ac:dyDescent="0.35">
      <c r="O23" s="345" t="s">
        <v>122</v>
      </c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46"/>
      <c r="AC23" s="347"/>
      <c r="AE23" s="343"/>
      <c r="AF23" s="304" t="s">
        <v>842</v>
      </c>
      <c r="AG23" s="304"/>
      <c r="AH23" s="205">
        <v>800</v>
      </c>
      <c r="AI23" s="206">
        <f t="shared" si="6"/>
        <v>20</v>
      </c>
      <c r="AJ23" s="205">
        <v>400</v>
      </c>
      <c r="AK23" s="205">
        <v>1200</v>
      </c>
      <c r="AL23" s="205">
        <v>800</v>
      </c>
      <c r="AM23" s="206">
        <f t="shared" si="7"/>
        <v>20</v>
      </c>
      <c r="AN23" s="205">
        <v>400</v>
      </c>
      <c r="AO23" s="205">
        <v>1200</v>
      </c>
      <c r="AP23" s="205">
        <v>800</v>
      </c>
      <c r="AQ23" s="206">
        <f t="shared" si="8"/>
        <v>20</v>
      </c>
      <c r="AR23" s="205">
        <v>400</v>
      </c>
      <c r="AS23" s="205">
        <v>1200</v>
      </c>
    </row>
    <row r="24" spans="1:45" ht="15" thickBot="1" x14ac:dyDescent="0.35">
      <c r="O24" s="348" t="s">
        <v>131</v>
      </c>
      <c r="P24" s="351" t="s">
        <v>116</v>
      </c>
      <c r="Q24" s="150" t="s">
        <v>132</v>
      </c>
      <c r="R24" s="327" t="s">
        <v>133</v>
      </c>
      <c r="S24" s="328"/>
      <c r="T24" s="328"/>
      <c r="U24" s="329"/>
      <c r="V24" s="327" t="s">
        <v>134</v>
      </c>
      <c r="W24" s="328"/>
      <c r="X24" s="328"/>
      <c r="Y24" s="329"/>
      <c r="Z24" s="327" t="s">
        <v>135</v>
      </c>
      <c r="AA24" s="328"/>
      <c r="AB24" s="328"/>
      <c r="AC24" s="329"/>
      <c r="AE24" s="343"/>
      <c r="AF24" s="305" t="s">
        <v>843</v>
      </c>
      <c r="AG24" s="305"/>
      <c r="AH24" s="128">
        <v>400</v>
      </c>
      <c r="AI24" s="196">
        <f t="shared" si="6"/>
        <v>10</v>
      </c>
      <c r="AJ24" s="128">
        <v>200</v>
      </c>
      <c r="AK24" s="128">
        <v>600</v>
      </c>
      <c r="AL24" s="128">
        <v>400</v>
      </c>
      <c r="AM24" s="196">
        <f t="shared" si="7"/>
        <v>10</v>
      </c>
      <c r="AN24" s="128">
        <v>200</v>
      </c>
      <c r="AO24" s="128">
        <v>600</v>
      </c>
      <c r="AP24" s="128">
        <v>400</v>
      </c>
      <c r="AQ24" s="196">
        <f t="shared" si="8"/>
        <v>10</v>
      </c>
      <c r="AR24" s="128">
        <v>200</v>
      </c>
      <c r="AS24" s="128">
        <v>600</v>
      </c>
    </row>
    <row r="25" spans="1:45" ht="15" thickBot="1" x14ac:dyDescent="0.35">
      <c r="O25" s="349"/>
      <c r="P25" s="352"/>
      <c r="Q25" s="150" t="s">
        <v>144</v>
      </c>
      <c r="R25" s="327" t="s">
        <v>129</v>
      </c>
      <c r="S25" s="328"/>
      <c r="T25" s="329"/>
      <c r="U25" s="151" t="s">
        <v>145</v>
      </c>
      <c r="V25" s="327" t="s">
        <v>129</v>
      </c>
      <c r="W25" s="328"/>
      <c r="X25" s="329"/>
      <c r="Y25" s="151" t="s">
        <v>145</v>
      </c>
      <c r="Z25" s="327" t="s">
        <v>129</v>
      </c>
      <c r="AA25" s="328"/>
      <c r="AB25" s="329"/>
      <c r="AC25" s="151" t="s">
        <v>145</v>
      </c>
      <c r="AE25" s="207"/>
      <c r="AF25" s="306" t="s">
        <v>186</v>
      </c>
      <c r="AG25" s="306"/>
      <c r="AH25" s="205">
        <v>1200</v>
      </c>
      <c r="AI25" s="206">
        <f t="shared" si="6"/>
        <v>30</v>
      </c>
      <c r="AJ25" s="205">
        <v>600</v>
      </c>
      <c r="AK25" s="205">
        <v>1800</v>
      </c>
      <c r="AL25" s="205">
        <v>1200</v>
      </c>
      <c r="AM25" s="206">
        <f t="shared" si="7"/>
        <v>30</v>
      </c>
      <c r="AN25" s="205">
        <v>600</v>
      </c>
      <c r="AO25" s="205">
        <v>1800</v>
      </c>
      <c r="AP25" s="205">
        <v>1200</v>
      </c>
      <c r="AQ25" s="206">
        <f t="shared" si="8"/>
        <v>30</v>
      </c>
      <c r="AR25" s="205">
        <v>600</v>
      </c>
      <c r="AS25" s="205">
        <v>1800</v>
      </c>
    </row>
    <row r="26" spans="1:45" ht="21.15" customHeight="1" thickBot="1" x14ac:dyDescent="0.35">
      <c r="O26" s="349"/>
      <c r="P26" s="353"/>
      <c r="Q26" s="150" t="s">
        <v>151</v>
      </c>
      <c r="R26" s="331" t="s">
        <v>145</v>
      </c>
      <c r="S26" s="332"/>
      <c r="T26" s="151" t="s">
        <v>152</v>
      </c>
      <c r="U26" s="151" t="s">
        <v>153</v>
      </c>
      <c r="V26" s="331" t="s">
        <v>145</v>
      </c>
      <c r="W26" s="332"/>
      <c r="X26" s="151" t="s">
        <v>154</v>
      </c>
      <c r="Y26" s="151" t="s">
        <v>153</v>
      </c>
      <c r="Z26" s="331" t="s">
        <v>145</v>
      </c>
      <c r="AA26" s="332"/>
      <c r="AB26" s="151" t="s">
        <v>154</v>
      </c>
      <c r="AC26" s="151" t="s">
        <v>153</v>
      </c>
    </row>
    <row r="27" spans="1:45" ht="15" thickBot="1" x14ac:dyDescent="0.35">
      <c r="O27" s="349"/>
      <c r="P27" s="134" t="s">
        <v>162</v>
      </c>
      <c r="Q27" s="139" t="s">
        <v>162</v>
      </c>
      <c r="R27" s="143">
        <v>120</v>
      </c>
      <c r="S27" s="195">
        <f>+R27/20</f>
        <v>6</v>
      </c>
      <c r="T27" s="143">
        <v>80</v>
      </c>
      <c r="U27" s="143">
        <v>200</v>
      </c>
      <c r="V27" s="143">
        <v>120</v>
      </c>
      <c r="W27" s="195">
        <f>+V27/20</f>
        <v>6</v>
      </c>
      <c r="X27" s="143">
        <v>80</v>
      </c>
      <c r="Y27" s="143">
        <v>200</v>
      </c>
      <c r="Z27" s="143">
        <v>120</v>
      </c>
      <c r="AA27" s="195">
        <f>+Z27/20</f>
        <v>6</v>
      </c>
      <c r="AB27" s="143">
        <v>80</v>
      </c>
      <c r="AC27" s="143">
        <v>200</v>
      </c>
      <c r="AE27" s="192" t="s">
        <v>841</v>
      </c>
    </row>
    <row r="28" spans="1:45" ht="15" thickBot="1" x14ac:dyDescent="0.35">
      <c r="O28" s="349"/>
      <c r="P28" s="135" t="s">
        <v>142</v>
      </c>
      <c r="Q28" s="140" t="s">
        <v>142</v>
      </c>
      <c r="R28" s="143">
        <v>120</v>
      </c>
      <c r="S28" s="195">
        <f t="shared" ref="S28:S34" si="9">+R28/20</f>
        <v>6</v>
      </c>
      <c r="T28" s="143">
        <v>80</v>
      </c>
      <c r="U28" s="143">
        <v>200</v>
      </c>
      <c r="V28" s="143">
        <v>120</v>
      </c>
      <c r="W28" s="195">
        <f t="shared" ref="W28:W34" si="10">+V28/20</f>
        <v>6</v>
      </c>
      <c r="X28" s="143">
        <v>80</v>
      </c>
      <c r="Y28" s="143">
        <v>200</v>
      </c>
      <c r="Z28" s="143">
        <v>120</v>
      </c>
      <c r="AA28" s="195">
        <f t="shared" ref="AA28:AA34" si="11">+Z28/20</f>
        <v>6</v>
      </c>
      <c r="AB28" s="143">
        <v>80</v>
      </c>
      <c r="AC28" s="143">
        <v>200</v>
      </c>
      <c r="AE28" s="333"/>
      <c r="AF28" s="336" t="s">
        <v>123</v>
      </c>
      <c r="AG28" s="336" t="s">
        <v>124</v>
      </c>
      <c r="AH28" s="323" t="s">
        <v>122</v>
      </c>
      <c r="AI28" s="324"/>
      <c r="AJ28" s="324"/>
      <c r="AK28" s="324"/>
      <c r="AL28" s="325"/>
      <c r="AM28" s="325"/>
      <c r="AN28" s="325"/>
      <c r="AO28" s="325"/>
      <c r="AP28" s="325"/>
      <c r="AQ28" s="325"/>
      <c r="AR28" s="325"/>
      <c r="AS28" s="326"/>
    </row>
    <row r="29" spans="1:45" ht="15" thickBot="1" x14ac:dyDescent="0.35">
      <c r="O29" s="349"/>
      <c r="P29" s="134" t="s">
        <v>157</v>
      </c>
      <c r="Q29" s="139" t="s">
        <v>158</v>
      </c>
      <c r="R29" s="143">
        <v>80</v>
      </c>
      <c r="S29" s="195">
        <f t="shared" si="9"/>
        <v>4</v>
      </c>
      <c r="T29" s="146">
        <v>80</v>
      </c>
      <c r="U29" s="148">
        <v>160</v>
      </c>
      <c r="V29" s="143">
        <v>80</v>
      </c>
      <c r="W29" s="195">
        <f t="shared" si="10"/>
        <v>4</v>
      </c>
      <c r="X29" s="143">
        <v>80</v>
      </c>
      <c r="Y29" s="146">
        <v>160</v>
      </c>
      <c r="Z29" s="145">
        <v>80</v>
      </c>
      <c r="AA29" s="195">
        <f t="shared" si="11"/>
        <v>4</v>
      </c>
      <c r="AB29" s="145">
        <v>80</v>
      </c>
      <c r="AC29" s="144">
        <v>160</v>
      </c>
      <c r="AE29" s="334"/>
      <c r="AF29" s="337"/>
      <c r="AG29" s="338"/>
      <c r="AH29" s="327" t="s">
        <v>136</v>
      </c>
      <c r="AI29" s="328"/>
      <c r="AJ29" s="328"/>
      <c r="AK29" s="329"/>
      <c r="AL29" s="327" t="s">
        <v>137</v>
      </c>
      <c r="AM29" s="328"/>
      <c r="AN29" s="328"/>
      <c r="AO29" s="329"/>
      <c r="AP29" s="327" t="s">
        <v>138</v>
      </c>
      <c r="AQ29" s="328"/>
      <c r="AR29" s="328"/>
      <c r="AS29" s="330"/>
    </row>
    <row r="30" spans="1:45" ht="15" thickBot="1" x14ac:dyDescent="0.35">
      <c r="O30" s="349"/>
      <c r="P30" s="134" t="s">
        <v>148</v>
      </c>
      <c r="Q30" s="139" t="s">
        <v>148</v>
      </c>
      <c r="R30" s="143">
        <v>80</v>
      </c>
      <c r="S30" s="195">
        <f t="shared" si="9"/>
        <v>4</v>
      </c>
      <c r="T30" s="143">
        <v>80</v>
      </c>
      <c r="U30" s="143">
        <v>160</v>
      </c>
      <c r="V30" s="143">
        <v>80</v>
      </c>
      <c r="W30" s="195">
        <f t="shared" si="10"/>
        <v>4</v>
      </c>
      <c r="X30" s="143">
        <v>80</v>
      </c>
      <c r="Y30" s="143">
        <v>160</v>
      </c>
      <c r="Z30" s="143">
        <v>80</v>
      </c>
      <c r="AA30" s="195">
        <f t="shared" si="11"/>
        <v>4</v>
      </c>
      <c r="AB30" s="143">
        <v>80</v>
      </c>
      <c r="AC30" s="143">
        <v>160</v>
      </c>
      <c r="AE30" s="334"/>
      <c r="AF30" s="337"/>
      <c r="AG30" s="150" t="s">
        <v>144</v>
      </c>
      <c r="AH30" s="327" t="s">
        <v>129</v>
      </c>
      <c r="AI30" s="328"/>
      <c r="AJ30" s="329"/>
      <c r="AK30" s="339" t="s">
        <v>146</v>
      </c>
      <c r="AL30" s="327" t="s">
        <v>129</v>
      </c>
      <c r="AM30" s="328"/>
      <c r="AN30" s="329"/>
      <c r="AO30" s="339" t="s">
        <v>146</v>
      </c>
      <c r="AP30" s="327" t="s">
        <v>129</v>
      </c>
      <c r="AQ30" s="328"/>
      <c r="AR30" s="329"/>
      <c r="AS30" s="340" t="s">
        <v>146</v>
      </c>
    </row>
    <row r="31" spans="1:45" ht="21" thickBot="1" x14ac:dyDescent="0.35">
      <c r="O31" s="349"/>
      <c r="P31" s="134" t="s">
        <v>147</v>
      </c>
      <c r="Q31" s="139" t="s">
        <v>147</v>
      </c>
      <c r="R31" s="143">
        <v>40</v>
      </c>
      <c r="S31" s="195">
        <f t="shared" si="9"/>
        <v>2</v>
      </c>
      <c r="T31" s="143">
        <v>40</v>
      </c>
      <c r="U31" s="143">
        <v>80</v>
      </c>
      <c r="V31" s="143">
        <v>40</v>
      </c>
      <c r="W31" s="195">
        <f t="shared" si="10"/>
        <v>2</v>
      </c>
      <c r="X31" s="143">
        <v>40</v>
      </c>
      <c r="Y31" s="143">
        <v>80</v>
      </c>
      <c r="Z31" s="143">
        <v>40</v>
      </c>
      <c r="AA31" s="195">
        <f t="shared" si="11"/>
        <v>2</v>
      </c>
      <c r="AB31" s="143">
        <v>40</v>
      </c>
      <c r="AC31" s="143">
        <v>80</v>
      </c>
      <c r="AE31" s="335"/>
      <c r="AF31" s="338"/>
      <c r="AG31" s="150" t="s">
        <v>155</v>
      </c>
      <c r="AH31" s="327" t="s">
        <v>145</v>
      </c>
      <c r="AI31" s="329"/>
      <c r="AJ31" s="150" t="s">
        <v>152</v>
      </c>
      <c r="AK31" s="338"/>
      <c r="AL31" s="327" t="s">
        <v>145</v>
      </c>
      <c r="AM31" s="329"/>
      <c r="AN31" s="150" t="s">
        <v>152</v>
      </c>
      <c r="AO31" s="338"/>
      <c r="AP31" s="327" t="s">
        <v>145</v>
      </c>
      <c r="AQ31" s="329"/>
      <c r="AR31" s="150" t="s">
        <v>152</v>
      </c>
      <c r="AS31" s="341"/>
    </row>
    <row r="32" spans="1:45" ht="15" thickBot="1" x14ac:dyDescent="0.35">
      <c r="O32" s="349"/>
      <c r="P32" s="134" t="s">
        <v>156</v>
      </c>
      <c r="Q32" s="139" t="s">
        <v>156</v>
      </c>
      <c r="R32" s="143">
        <v>40</v>
      </c>
      <c r="S32" s="195">
        <f t="shared" si="9"/>
        <v>2</v>
      </c>
      <c r="T32" s="143" t="s">
        <v>161</v>
      </c>
      <c r="U32" s="143">
        <v>40</v>
      </c>
      <c r="V32" s="143">
        <v>40</v>
      </c>
      <c r="W32" s="195">
        <f t="shared" si="10"/>
        <v>2</v>
      </c>
      <c r="X32" s="143" t="s">
        <v>161</v>
      </c>
      <c r="Y32" s="143">
        <v>40</v>
      </c>
      <c r="Z32" s="143">
        <v>40</v>
      </c>
      <c r="AA32" s="195">
        <f t="shared" si="11"/>
        <v>2</v>
      </c>
      <c r="AB32" s="143" t="s">
        <v>161</v>
      </c>
      <c r="AC32" s="143">
        <v>40</v>
      </c>
      <c r="AE32" s="317" t="s">
        <v>141</v>
      </c>
      <c r="AF32" s="135" t="s">
        <v>142</v>
      </c>
      <c r="AG32" s="135" t="s">
        <v>142</v>
      </c>
      <c r="AH32" s="128">
        <v>80</v>
      </c>
      <c r="AI32" s="196">
        <f>+AH32/20</f>
        <v>4</v>
      </c>
      <c r="AJ32" s="128">
        <v>40</v>
      </c>
      <c r="AK32" s="128">
        <v>120</v>
      </c>
      <c r="AL32" s="128">
        <v>80</v>
      </c>
      <c r="AM32" s="196">
        <f>+AL32/20</f>
        <v>4</v>
      </c>
      <c r="AN32" s="128">
        <v>40</v>
      </c>
      <c r="AO32" s="128">
        <v>120</v>
      </c>
      <c r="AP32" s="128">
        <v>80</v>
      </c>
      <c r="AQ32" s="196">
        <f>+AP32/20</f>
        <v>4</v>
      </c>
      <c r="AR32" s="128">
        <v>80</v>
      </c>
      <c r="AS32" s="123">
        <v>160</v>
      </c>
    </row>
    <row r="33" spans="15:45" ht="15" thickBot="1" x14ac:dyDescent="0.35">
      <c r="O33" s="349"/>
      <c r="P33" s="134" t="s">
        <v>177</v>
      </c>
      <c r="Q33" s="138" t="s">
        <v>170</v>
      </c>
      <c r="R33" s="143">
        <v>80</v>
      </c>
      <c r="S33" s="195">
        <f t="shared" si="9"/>
        <v>4</v>
      </c>
      <c r="T33" s="143">
        <v>40</v>
      </c>
      <c r="U33" s="143">
        <v>120</v>
      </c>
      <c r="V33" s="143">
        <v>80</v>
      </c>
      <c r="W33" s="195">
        <f t="shared" si="10"/>
        <v>4</v>
      </c>
      <c r="X33" s="143">
        <v>40</v>
      </c>
      <c r="Y33" s="143">
        <v>120</v>
      </c>
      <c r="Z33" s="143">
        <v>80</v>
      </c>
      <c r="AA33" s="195">
        <f t="shared" si="11"/>
        <v>4</v>
      </c>
      <c r="AB33" s="143">
        <v>40</v>
      </c>
      <c r="AC33" s="143">
        <v>120</v>
      </c>
      <c r="AE33" s="318"/>
      <c r="AF33" s="116"/>
      <c r="AG33" s="135" t="s">
        <v>149</v>
      </c>
      <c r="AH33" s="128">
        <v>40</v>
      </c>
      <c r="AI33" s="196">
        <f t="shared" ref="AI33:AI48" si="12">+AH33/20</f>
        <v>2</v>
      </c>
      <c r="AJ33" s="128">
        <v>40</v>
      </c>
      <c r="AK33" s="128">
        <v>80</v>
      </c>
      <c r="AL33" s="128">
        <v>40</v>
      </c>
      <c r="AM33" s="196">
        <f t="shared" ref="AM33:AM48" si="13">+AL33/20</f>
        <v>2</v>
      </c>
      <c r="AN33" s="128">
        <v>40</v>
      </c>
      <c r="AO33" s="128">
        <v>80</v>
      </c>
      <c r="AP33" s="128">
        <v>80</v>
      </c>
      <c r="AQ33" s="196">
        <f t="shared" ref="AQ33:AQ48" si="14">+AP33/20</f>
        <v>4</v>
      </c>
      <c r="AR33" s="128">
        <v>80</v>
      </c>
      <c r="AS33" s="123">
        <v>160</v>
      </c>
    </row>
    <row r="34" spans="15:45" ht="15" thickBot="1" x14ac:dyDescent="0.35">
      <c r="O34" s="349"/>
      <c r="P34" s="303" t="s">
        <v>150</v>
      </c>
      <c r="Q34" s="303"/>
      <c r="R34" s="147">
        <v>560</v>
      </c>
      <c r="S34" s="198">
        <f t="shared" si="9"/>
        <v>28</v>
      </c>
      <c r="T34" s="147">
        <v>400</v>
      </c>
      <c r="U34" s="147">
        <v>960</v>
      </c>
      <c r="V34" s="147">
        <v>560</v>
      </c>
      <c r="W34" s="198">
        <f t="shared" si="10"/>
        <v>28</v>
      </c>
      <c r="X34" s="147">
        <v>400</v>
      </c>
      <c r="Y34" s="147">
        <v>960</v>
      </c>
      <c r="Z34" s="147">
        <v>560</v>
      </c>
      <c r="AA34" s="198">
        <f t="shared" si="11"/>
        <v>28</v>
      </c>
      <c r="AB34" s="147">
        <v>400</v>
      </c>
      <c r="AC34" s="147">
        <v>960</v>
      </c>
      <c r="AE34" s="318"/>
      <c r="AF34" s="134" t="s">
        <v>148</v>
      </c>
      <c r="AG34" s="135" t="s">
        <v>159</v>
      </c>
      <c r="AH34" s="128">
        <v>40</v>
      </c>
      <c r="AI34" s="196">
        <f t="shared" si="12"/>
        <v>2</v>
      </c>
      <c r="AJ34" s="128">
        <v>40</v>
      </c>
      <c r="AK34" s="128">
        <v>80</v>
      </c>
      <c r="AL34" s="128">
        <v>40</v>
      </c>
      <c r="AM34" s="196">
        <f t="shared" si="13"/>
        <v>2</v>
      </c>
      <c r="AN34" s="128">
        <v>40</v>
      </c>
      <c r="AO34" s="128">
        <v>80</v>
      </c>
      <c r="AP34" s="128">
        <v>80</v>
      </c>
      <c r="AQ34" s="196">
        <f t="shared" si="14"/>
        <v>4</v>
      </c>
      <c r="AR34" s="128">
        <v>40</v>
      </c>
      <c r="AS34" s="123">
        <v>120</v>
      </c>
    </row>
    <row r="35" spans="15:45" ht="15" thickBot="1" x14ac:dyDescent="0.35">
      <c r="O35" s="349"/>
      <c r="P35" s="321" t="s">
        <v>178</v>
      </c>
      <c r="Q35" s="321"/>
      <c r="R35" s="307">
        <v>240</v>
      </c>
      <c r="S35" s="311">
        <f>+R35/20</f>
        <v>12</v>
      </c>
      <c r="T35" s="307" t="s">
        <v>161</v>
      </c>
      <c r="U35" s="307">
        <v>240</v>
      </c>
      <c r="V35" s="307">
        <v>240</v>
      </c>
      <c r="W35" s="311">
        <f>+V35/20</f>
        <v>12</v>
      </c>
      <c r="X35" s="307" t="s">
        <v>161</v>
      </c>
      <c r="Y35" s="307">
        <v>240</v>
      </c>
      <c r="Z35" s="309">
        <v>240</v>
      </c>
      <c r="AA35" s="311">
        <v>240</v>
      </c>
      <c r="AB35" s="313" t="s">
        <v>161</v>
      </c>
      <c r="AC35" s="315">
        <v>240</v>
      </c>
      <c r="AE35" s="318"/>
      <c r="AF35" s="137"/>
      <c r="AG35" s="135" t="s">
        <v>164</v>
      </c>
      <c r="AH35" s="128">
        <v>40</v>
      </c>
      <c r="AI35" s="196">
        <f t="shared" si="12"/>
        <v>2</v>
      </c>
      <c r="AJ35" s="128">
        <v>40</v>
      </c>
      <c r="AK35" s="128">
        <v>80</v>
      </c>
      <c r="AL35" s="128">
        <v>40</v>
      </c>
      <c r="AM35" s="196">
        <f t="shared" si="13"/>
        <v>2</v>
      </c>
      <c r="AN35" s="128">
        <v>40</v>
      </c>
      <c r="AO35" s="128">
        <v>80</v>
      </c>
      <c r="AP35" s="128">
        <v>40</v>
      </c>
      <c r="AQ35" s="196">
        <f t="shared" si="14"/>
        <v>2</v>
      </c>
      <c r="AR35" s="128">
        <v>40</v>
      </c>
      <c r="AS35" s="123">
        <v>80</v>
      </c>
    </row>
    <row r="36" spans="15:45" ht="15" thickBot="1" x14ac:dyDescent="0.35">
      <c r="O36" s="349"/>
      <c r="P36" s="322"/>
      <c r="Q36" s="322"/>
      <c r="R36" s="308"/>
      <c r="S36" s="312"/>
      <c r="T36" s="308"/>
      <c r="U36" s="308"/>
      <c r="V36" s="308"/>
      <c r="W36" s="312"/>
      <c r="X36" s="308"/>
      <c r="Y36" s="308"/>
      <c r="Z36" s="310"/>
      <c r="AA36" s="312"/>
      <c r="AB36" s="314"/>
      <c r="AC36" s="316"/>
      <c r="AE36" s="318"/>
      <c r="AF36" s="116"/>
      <c r="AG36" s="135" t="s">
        <v>166</v>
      </c>
      <c r="AH36" s="128">
        <v>40</v>
      </c>
      <c r="AI36" s="196">
        <f t="shared" si="12"/>
        <v>2</v>
      </c>
      <c r="AJ36" s="128">
        <v>40</v>
      </c>
      <c r="AK36" s="128">
        <v>80</v>
      </c>
      <c r="AL36" s="128">
        <v>40</v>
      </c>
      <c r="AM36" s="196">
        <f t="shared" si="13"/>
        <v>2</v>
      </c>
      <c r="AN36" s="128">
        <v>40</v>
      </c>
      <c r="AO36" s="128">
        <v>80</v>
      </c>
      <c r="AP36" s="128">
        <v>80</v>
      </c>
      <c r="AQ36" s="196">
        <f t="shared" si="14"/>
        <v>4</v>
      </c>
      <c r="AR36" s="128">
        <v>40</v>
      </c>
      <c r="AS36" s="123">
        <v>120</v>
      </c>
    </row>
    <row r="37" spans="15:45" ht="21" thickBot="1" x14ac:dyDescent="0.35">
      <c r="O37" s="350"/>
      <c r="P37" s="303" t="s">
        <v>167</v>
      </c>
      <c r="Q37" s="303"/>
      <c r="R37" s="147">
        <v>800</v>
      </c>
      <c r="S37" s="198">
        <f>+R37/20</f>
        <v>40</v>
      </c>
      <c r="T37" s="147">
        <v>400</v>
      </c>
      <c r="U37" s="141">
        <v>1200</v>
      </c>
      <c r="V37" s="149">
        <v>800</v>
      </c>
      <c r="W37" s="198">
        <f>+V37/20</f>
        <v>40</v>
      </c>
      <c r="X37" s="147">
        <v>400</v>
      </c>
      <c r="Y37" s="147">
        <v>1200</v>
      </c>
      <c r="Z37" s="141">
        <v>800</v>
      </c>
      <c r="AA37" s="198">
        <v>800</v>
      </c>
      <c r="AB37" s="141">
        <v>400</v>
      </c>
      <c r="AC37" s="142">
        <v>1200</v>
      </c>
      <c r="AE37" s="318"/>
      <c r="AF37" s="134" t="s">
        <v>157</v>
      </c>
      <c r="AG37" s="135" t="s">
        <v>175</v>
      </c>
      <c r="AH37" s="128">
        <v>40</v>
      </c>
      <c r="AI37" s="196">
        <f t="shared" si="12"/>
        <v>2</v>
      </c>
      <c r="AJ37" s="128">
        <v>40</v>
      </c>
      <c r="AK37" s="128">
        <v>80</v>
      </c>
      <c r="AL37" s="128">
        <v>40</v>
      </c>
      <c r="AM37" s="196">
        <f t="shared" si="13"/>
        <v>2</v>
      </c>
      <c r="AN37" s="128">
        <v>40</v>
      </c>
      <c r="AO37" s="128">
        <v>80</v>
      </c>
      <c r="AP37" s="128" t="s">
        <v>161</v>
      </c>
      <c r="AQ37" s="196">
        <v>0</v>
      </c>
      <c r="AR37" s="128" t="s">
        <v>161</v>
      </c>
      <c r="AS37" s="123" t="s">
        <v>161</v>
      </c>
    </row>
    <row r="38" spans="15:45" ht="15" thickBot="1" x14ac:dyDescent="0.35">
      <c r="AE38" s="318"/>
      <c r="AF38" s="137"/>
      <c r="AG38" s="135" t="s">
        <v>171</v>
      </c>
      <c r="AH38" s="128">
        <v>40</v>
      </c>
      <c r="AI38" s="196">
        <f t="shared" si="12"/>
        <v>2</v>
      </c>
      <c r="AJ38" s="128">
        <v>40</v>
      </c>
      <c r="AK38" s="128">
        <v>80</v>
      </c>
      <c r="AL38" s="128">
        <v>40</v>
      </c>
      <c r="AM38" s="196">
        <f t="shared" si="13"/>
        <v>2</v>
      </c>
      <c r="AN38" s="128">
        <v>40</v>
      </c>
      <c r="AO38" s="128">
        <v>80</v>
      </c>
      <c r="AP38" s="128" t="s">
        <v>161</v>
      </c>
      <c r="AQ38" s="196">
        <v>0</v>
      </c>
      <c r="AR38" s="128" t="s">
        <v>161</v>
      </c>
      <c r="AS38" s="123" t="s">
        <v>161</v>
      </c>
    </row>
    <row r="39" spans="15:45" ht="15" thickBot="1" x14ac:dyDescent="0.35">
      <c r="AE39" s="318"/>
      <c r="AF39" s="135" t="s">
        <v>140</v>
      </c>
      <c r="AG39" s="135" t="s">
        <v>140</v>
      </c>
      <c r="AH39" s="128">
        <v>80</v>
      </c>
      <c r="AI39" s="196">
        <f t="shared" si="12"/>
        <v>4</v>
      </c>
      <c r="AJ39" s="128">
        <v>40</v>
      </c>
      <c r="AK39" s="128">
        <v>120</v>
      </c>
      <c r="AL39" s="128">
        <v>80</v>
      </c>
      <c r="AM39" s="196">
        <f t="shared" si="13"/>
        <v>4</v>
      </c>
      <c r="AN39" s="128">
        <v>40</v>
      </c>
      <c r="AO39" s="128">
        <v>120</v>
      </c>
      <c r="AP39" s="128">
        <v>80</v>
      </c>
      <c r="AQ39" s="196">
        <f t="shared" si="14"/>
        <v>4</v>
      </c>
      <c r="AR39" s="128">
        <v>80</v>
      </c>
      <c r="AS39" s="123">
        <v>160</v>
      </c>
    </row>
    <row r="40" spans="15:45" ht="15" thickBot="1" x14ac:dyDescent="0.35">
      <c r="AE40" s="318"/>
      <c r="AF40" s="135" t="s">
        <v>169</v>
      </c>
      <c r="AG40" s="135" t="s">
        <v>170</v>
      </c>
      <c r="AH40" s="128">
        <v>80</v>
      </c>
      <c r="AI40" s="196">
        <f t="shared" si="12"/>
        <v>4</v>
      </c>
      <c r="AJ40" s="128">
        <v>40</v>
      </c>
      <c r="AK40" s="128">
        <v>120</v>
      </c>
      <c r="AL40" s="128">
        <v>80</v>
      </c>
      <c r="AM40" s="196">
        <f t="shared" si="13"/>
        <v>4</v>
      </c>
      <c r="AN40" s="128">
        <v>40</v>
      </c>
      <c r="AO40" s="128">
        <v>120</v>
      </c>
      <c r="AP40" s="128">
        <v>80</v>
      </c>
      <c r="AQ40" s="196">
        <f t="shared" si="14"/>
        <v>4</v>
      </c>
      <c r="AR40" s="128">
        <v>40</v>
      </c>
      <c r="AS40" s="123">
        <v>120</v>
      </c>
    </row>
    <row r="41" spans="15:45" ht="21" thickBot="1" x14ac:dyDescent="0.35">
      <c r="AE41" s="318"/>
      <c r="AF41" s="134" t="s">
        <v>147</v>
      </c>
      <c r="AG41" s="134" t="s">
        <v>147</v>
      </c>
      <c r="AH41" s="146">
        <v>40</v>
      </c>
      <c r="AI41" s="196">
        <f t="shared" si="12"/>
        <v>2</v>
      </c>
      <c r="AJ41" s="146">
        <v>40</v>
      </c>
      <c r="AK41" s="146">
        <v>80</v>
      </c>
      <c r="AL41" s="146">
        <v>40</v>
      </c>
      <c r="AM41" s="196">
        <f t="shared" si="13"/>
        <v>2</v>
      </c>
      <c r="AN41" s="146">
        <v>40</v>
      </c>
      <c r="AO41" s="146">
        <v>80</v>
      </c>
      <c r="AP41" s="146" t="s">
        <v>161</v>
      </c>
      <c r="AQ41" s="196">
        <v>0</v>
      </c>
      <c r="AR41" s="146" t="s">
        <v>161</v>
      </c>
      <c r="AS41" s="121" t="s">
        <v>161</v>
      </c>
    </row>
    <row r="42" spans="15:45" ht="15" thickBot="1" x14ac:dyDescent="0.35">
      <c r="AE42" s="319"/>
      <c r="AF42" s="154" t="s">
        <v>156</v>
      </c>
      <c r="AG42" s="155" t="s">
        <v>156</v>
      </c>
      <c r="AH42" s="156">
        <v>40</v>
      </c>
      <c r="AI42" s="196">
        <f t="shared" si="12"/>
        <v>2</v>
      </c>
      <c r="AJ42" s="156" t="s">
        <v>161</v>
      </c>
      <c r="AK42" s="156">
        <v>40</v>
      </c>
      <c r="AL42" s="156">
        <v>40</v>
      </c>
      <c r="AM42" s="196">
        <f t="shared" si="13"/>
        <v>2</v>
      </c>
      <c r="AN42" s="156" t="s">
        <v>161</v>
      </c>
      <c r="AO42" s="156">
        <v>40</v>
      </c>
      <c r="AP42" s="156">
        <v>40</v>
      </c>
      <c r="AQ42" s="196">
        <f t="shared" si="14"/>
        <v>2</v>
      </c>
      <c r="AR42" s="156" t="s">
        <v>161</v>
      </c>
      <c r="AS42" s="157">
        <v>40</v>
      </c>
    </row>
    <row r="43" spans="15:45" ht="15" thickBot="1" x14ac:dyDescent="0.35">
      <c r="AE43" s="320"/>
      <c r="AF43" s="135" t="s">
        <v>183</v>
      </c>
      <c r="AG43" s="135" t="s">
        <v>180</v>
      </c>
      <c r="AH43" s="146">
        <v>40</v>
      </c>
      <c r="AI43" s="196">
        <f t="shared" si="12"/>
        <v>2</v>
      </c>
      <c r="AJ43" s="146" t="s">
        <v>161</v>
      </c>
      <c r="AK43" s="146">
        <v>40</v>
      </c>
      <c r="AL43" s="146">
        <v>40</v>
      </c>
      <c r="AM43" s="196">
        <f t="shared" si="13"/>
        <v>2</v>
      </c>
      <c r="AN43" s="146" t="s">
        <v>161</v>
      </c>
      <c r="AO43" s="146">
        <v>40</v>
      </c>
      <c r="AP43" s="146">
        <v>40</v>
      </c>
      <c r="AQ43" s="196">
        <f t="shared" si="14"/>
        <v>2</v>
      </c>
      <c r="AR43" s="146" t="s">
        <v>161</v>
      </c>
      <c r="AS43" s="121">
        <v>40</v>
      </c>
    </row>
    <row r="44" spans="15:45" ht="15" thickBot="1" x14ac:dyDescent="0.35">
      <c r="AE44" s="300" t="s">
        <v>182</v>
      </c>
      <c r="AF44" s="302" t="s">
        <v>181</v>
      </c>
      <c r="AG44" s="302"/>
      <c r="AH44" s="147">
        <v>600</v>
      </c>
      <c r="AI44" s="196">
        <f t="shared" si="12"/>
        <v>30</v>
      </c>
      <c r="AJ44" s="147">
        <v>400</v>
      </c>
      <c r="AK44" s="147">
        <v>1000</v>
      </c>
      <c r="AL44" s="147">
        <v>600</v>
      </c>
      <c r="AM44" s="196">
        <f t="shared" si="13"/>
        <v>30</v>
      </c>
      <c r="AN44" s="147">
        <v>400</v>
      </c>
      <c r="AO44" s="147">
        <v>1000</v>
      </c>
      <c r="AP44" s="147">
        <v>600</v>
      </c>
      <c r="AQ44" s="196">
        <f t="shared" si="14"/>
        <v>30</v>
      </c>
      <c r="AR44" s="147">
        <v>400</v>
      </c>
      <c r="AS44" s="147">
        <v>1000</v>
      </c>
    </row>
    <row r="45" spans="15:45" ht="15" thickBot="1" x14ac:dyDescent="0.35">
      <c r="AE45" s="301"/>
      <c r="AF45" s="303" t="s">
        <v>160</v>
      </c>
      <c r="AG45" s="303"/>
      <c r="AH45" s="143">
        <v>200</v>
      </c>
      <c r="AI45" s="196">
        <f t="shared" si="12"/>
        <v>10</v>
      </c>
      <c r="AJ45" s="143" t="s">
        <v>161</v>
      </c>
      <c r="AK45" s="143">
        <v>200</v>
      </c>
      <c r="AL45" s="143">
        <v>200</v>
      </c>
      <c r="AM45" s="196">
        <f t="shared" si="13"/>
        <v>10</v>
      </c>
      <c r="AN45" s="143" t="s">
        <v>161</v>
      </c>
      <c r="AO45" s="143">
        <v>200</v>
      </c>
      <c r="AP45" s="143">
        <v>200</v>
      </c>
      <c r="AQ45" s="196">
        <f t="shared" si="14"/>
        <v>10</v>
      </c>
      <c r="AR45" s="143" t="s">
        <v>161</v>
      </c>
      <c r="AS45" s="143">
        <v>200</v>
      </c>
    </row>
    <row r="46" spans="15:45" ht="15" thickBot="1" x14ac:dyDescent="0.35">
      <c r="AE46" s="301"/>
      <c r="AF46" s="304" t="s">
        <v>842</v>
      </c>
      <c r="AG46" s="304"/>
      <c r="AH46" s="205">
        <v>800</v>
      </c>
      <c r="AI46" s="196">
        <f t="shared" si="12"/>
        <v>40</v>
      </c>
      <c r="AJ46" s="205">
        <v>400</v>
      </c>
      <c r="AK46" s="205">
        <v>1200</v>
      </c>
      <c r="AL46" s="205">
        <v>800</v>
      </c>
      <c r="AM46" s="196">
        <f t="shared" si="13"/>
        <v>40</v>
      </c>
      <c r="AN46" s="205">
        <v>400</v>
      </c>
      <c r="AO46" s="205">
        <v>1200</v>
      </c>
      <c r="AP46" s="205">
        <v>800</v>
      </c>
      <c r="AQ46" s="196">
        <f t="shared" si="14"/>
        <v>40</v>
      </c>
      <c r="AR46" s="205">
        <v>400</v>
      </c>
      <c r="AS46" s="205">
        <v>1200</v>
      </c>
    </row>
    <row r="47" spans="15:45" ht="15" thickBot="1" x14ac:dyDescent="0.35">
      <c r="AE47" s="301"/>
      <c r="AF47" s="305" t="s">
        <v>843</v>
      </c>
      <c r="AG47" s="305"/>
      <c r="AH47" s="128">
        <v>400</v>
      </c>
      <c r="AI47" s="196">
        <f t="shared" si="12"/>
        <v>20</v>
      </c>
      <c r="AJ47" s="128">
        <v>200</v>
      </c>
      <c r="AK47" s="128">
        <v>600</v>
      </c>
      <c r="AL47" s="128">
        <v>400</v>
      </c>
      <c r="AM47" s="196">
        <f t="shared" si="13"/>
        <v>20</v>
      </c>
      <c r="AN47" s="128">
        <v>200</v>
      </c>
      <c r="AO47" s="128">
        <v>600</v>
      </c>
      <c r="AP47" s="128">
        <v>400</v>
      </c>
      <c r="AQ47" s="196">
        <f t="shared" si="14"/>
        <v>20</v>
      </c>
      <c r="AR47" s="128">
        <v>200</v>
      </c>
      <c r="AS47" s="128">
        <v>600</v>
      </c>
    </row>
    <row r="48" spans="15:45" ht="15" customHeight="1" thickBot="1" x14ac:dyDescent="0.35">
      <c r="AE48" s="159"/>
      <c r="AF48" s="306" t="s">
        <v>186</v>
      </c>
      <c r="AG48" s="306"/>
      <c r="AH48" s="205">
        <v>1200</v>
      </c>
      <c r="AI48" s="196">
        <f t="shared" si="12"/>
        <v>60</v>
      </c>
      <c r="AJ48" s="152">
        <v>600</v>
      </c>
      <c r="AK48" s="152">
        <v>1800</v>
      </c>
      <c r="AL48" s="152">
        <v>1200</v>
      </c>
      <c r="AM48" s="196">
        <f t="shared" si="13"/>
        <v>60</v>
      </c>
      <c r="AN48" s="152">
        <v>600</v>
      </c>
      <c r="AO48" s="152">
        <v>1800</v>
      </c>
      <c r="AP48" s="152">
        <v>1200</v>
      </c>
      <c r="AQ48" s="196">
        <f t="shared" si="14"/>
        <v>60</v>
      </c>
      <c r="AR48" s="152">
        <v>600</v>
      </c>
      <c r="AS48" s="153">
        <v>1800</v>
      </c>
    </row>
  </sheetData>
  <mergeCells count="158">
    <mergeCell ref="AL5:AO5"/>
    <mergeCell ref="AP5:AS5"/>
    <mergeCell ref="AH6:AK6"/>
    <mergeCell ref="AL6:AO6"/>
    <mergeCell ref="AP6:AS6"/>
    <mergeCell ref="AH7:AJ7"/>
    <mergeCell ref="A1:M1"/>
    <mergeCell ref="A3:M4"/>
    <mergeCell ref="B5:E5"/>
    <mergeCell ref="F5:I5"/>
    <mergeCell ref="J5:M5"/>
    <mergeCell ref="O5:AC5"/>
    <mergeCell ref="I6:I7"/>
    <mergeCell ref="J6:L6"/>
    <mergeCell ref="B7:C7"/>
    <mergeCell ref="F7:G7"/>
    <mergeCell ref="J7:K7"/>
    <mergeCell ref="AE5:AE8"/>
    <mergeCell ref="AF5:AF8"/>
    <mergeCell ref="AG5:AG6"/>
    <mergeCell ref="AH5:AK5"/>
    <mergeCell ref="AS7:AS8"/>
    <mergeCell ref="R8:S8"/>
    <mergeCell ref="V8:W8"/>
    <mergeCell ref="Z8:AA8"/>
    <mergeCell ref="AH8:AI8"/>
    <mergeCell ref="AL8:AM8"/>
    <mergeCell ref="M6:M7"/>
    <mergeCell ref="O6:O19"/>
    <mergeCell ref="P6:P8"/>
    <mergeCell ref="R6:U6"/>
    <mergeCell ref="V6:Y6"/>
    <mergeCell ref="Z6:AC6"/>
    <mergeCell ref="R7:T7"/>
    <mergeCell ref="V7:X7"/>
    <mergeCell ref="Z7:AB7"/>
    <mergeCell ref="M17:M18"/>
    <mergeCell ref="AE9:AE20"/>
    <mergeCell ref="R17:R18"/>
    <mergeCell ref="S17:S18"/>
    <mergeCell ref="T17:T18"/>
    <mergeCell ref="U17:U18"/>
    <mergeCell ref="V17:V18"/>
    <mergeCell ref="B13:E13"/>
    <mergeCell ref="F13:I13"/>
    <mergeCell ref="J13:M13"/>
    <mergeCell ref="M14:M15"/>
    <mergeCell ref="P16:Q16"/>
    <mergeCell ref="AP8:AQ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AK7:AK8"/>
    <mergeCell ref="AL7:AN7"/>
    <mergeCell ref="AO7:AO8"/>
    <mergeCell ref="AP7:AR7"/>
    <mergeCell ref="A6:A7"/>
    <mergeCell ref="B6:D6"/>
    <mergeCell ref="E6:E7"/>
    <mergeCell ref="F6:H6"/>
    <mergeCell ref="I14:I15"/>
    <mergeCell ref="J14:L14"/>
    <mergeCell ref="B15:C15"/>
    <mergeCell ref="F15:G15"/>
    <mergeCell ref="J15:K15"/>
    <mergeCell ref="J9:J10"/>
    <mergeCell ref="K9:K10"/>
    <mergeCell ref="L9:L10"/>
    <mergeCell ref="M9:M10"/>
    <mergeCell ref="A17:A18"/>
    <mergeCell ref="B17:B18"/>
    <mergeCell ref="C17:C18"/>
    <mergeCell ref="D17:D18"/>
    <mergeCell ref="E17:E18"/>
    <mergeCell ref="F17:F18"/>
    <mergeCell ref="A14:A15"/>
    <mergeCell ref="B14:D14"/>
    <mergeCell ref="E14:E15"/>
    <mergeCell ref="F14:H14"/>
    <mergeCell ref="G17:G18"/>
    <mergeCell ref="H17:H18"/>
    <mergeCell ref="I17:I18"/>
    <mergeCell ref="J17:J18"/>
    <mergeCell ref="K17:K18"/>
    <mergeCell ref="L17:L18"/>
    <mergeCell ref="V24:Y24"/>
    <mergeCell ref="Z24:AC24"/>
    <mergeCell ref="AF24:AG24"/>
    <mergeCell ref="R25:T25"/>
    <mergeCell ref="V25:X25"/>
    <mergeCell ref="Z25:AB25"/>
    <mergeCell ref="AF25:AG25"/>
    <mergeCell ref="AC17:AC18"/>
    <mergeCell ref="P19:Q19"/>
    <mergeCell ref="AE21:AE24"/>
    <mergeCell ref="AF21:AG21"/>
    <mergeCell ref="AF22:AG22"/>
    <mergeCell ref="O23:AC23"/>
    <mergeCell ref="AF23:AG23"/>
    <mergeCell ref="O24:O37"/>
    <mergeCell ref="P24:P26"/>
    <mergeCell ref="R24:U24"/>
    <mergeCell ref="W17:W18"/>
    <mergeCell ref="X17:X18"/>
    <mergeCell ref="Y17:Y18"/>
    <mergeCell ref="Z17:Z18"/>
    <mergeCell ref="AA17:AA18"/>
    <mergeCell ref="AB17:AB18"/>
    <mergeCell ref="P17:Q18"/>
    <mergeCell ref="AH28:AK28"/>
    <mergeCell ref="AL28:AO28"/>
    <mergeCell ref="AP28:AS28"/>
    <mergeCell ref="AH29:AK29"/>
    <mergeCell ref="AL29:AO29"/>
    <mergeCell ref="AP29:AS29"/>
    <mergeCell ref="R26:S26"/>
    <mergeCell ref="V26:W26"/>
    <mergeCell ref="Z26:AA26"/>
    <mergeCell ref="AE28:AE31"/>
    <mergeCell ref="AF28:AF31"/>
    <mergeCell ref="AG28:AG29"/>
    <mergeCell ref="AH30:AJ30"/>
    <mergeCell ref="AK30:AK31"/>
    <mergeCell ref="AL30:AN30"/>
    <mergeCell ref="AO30:AO31"/>
    <mergeCell ref="AP30:AR30"/>
    <mergeCell ref="AS30:AS31"/>
    <mergeCell ref="AH31:AI31"/>
    <mergeCell ref="AL31:AM31"/>
    <mergeCell ref="AP31:AQ31"/>
    <mergeCell ref="P37:Q37"/>
    <mergeCell ref="AE32:AE43"/>
    <mergeCell ref="P34:Q34"/>
    <mergeCell ref="P35:Q36"/>
    <mergeCell ref="R35:R36"/>
    <mergeCell ref="S35:S36"/>
    <mergeCell ref="T35:T36"/>
    <mergeCell ref="U35:U36"/>
    <mergeCell ref="V35:V36"/>
    <mergeCell ref="W35:W36"/>
    <mergeCell ref="X35:X36"/>
    <mergeCell ref="AE44:AE47"/>
    <mergeCell ref="AF44:AG44"/>
    <mergeCell ref="AF45:AG45"/>
    <mergeCell ref="AF46:AG46"/>
    <mergeCell ref="AF47:AG47"/>
    <mergeCell ref="AF48:AG48"/>
    <mergeCell ref="Y35:Y36"/>
    <mergeCell ref="Z35:Z36"/>
    <mergeCell ref="AA35:AA36"/>
    <mergeCell ref="AB35:AB36"/>
    <mergeCell ref="AC35:A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4"/>
  <dimension ref="A1:CB79"/>
  <sheetViews>
    <sheetView showGridLines="0" topLeftCell="M1" workbookViewId="0">
      <selection activeCell="P16" sqref="P16"/>
    </sheetView>
  </sheetViews>
  <sheetFormatPr baseColWidth="10" defaultColWidth="11.44140625" defaultRowHeight="14.4" x14ac:dyDescent="0.3"/>
  <cols>
    <col min="1" max="1" width="73.6640625" bestFit="1" customWidth="1"/>
    <col min="2" max="2" width="6.33203125" customWidth="1"/>
    <col min="3" max="3" width="66.6640625" customWidth="1"/>
    <col min="4" max="4" width="9.6640625" customWidth="1"/>
    <col min="5" max="5" width="18.33203125" bestFit="1" customWidth="1"/>
    <col min="6" max="8" width="39.6640625" bestFit="1" customWidth="1"/>
    <col min="9" max="9" width="36.6640625" bestFit="1" customWidth="1"/>
    <col min="10" max="10" width="44.44140625" bestFit="1" customWidth="1"/>
    <col min="11" max="11" width="33.6640625" bestFit="1" customWidth="1"/>
    <col min="12" max="12" width="41.44140625" bestFit="1" customWidth="1"/>
    <col min="13" max="13" width="35.44140625" bestFit="1" customWidth="1"/>
    <col min="14" max="14" width="41.88671875" bestFit="1" customWidth="1"/>
    <col min="15" max="15" width="30" bestFit="1" customWidth="1"/>
    <col min="16" max="16" width="37.6640625" bestFit="1" customWidth="1"/>
    <col min="17" max="17" width="27.109375" hidden="1" customWidth="1"/>
    <col min="18" max="18" width="33" bestFit="1" customWidth="1"/>
    <col min="19" max="20" width="25" bestFit="1" customWidth="1"/>
    <col min="21" max="22" width="33" bestFit="1" customWidth="1"/>
    <col min="23" max="23" width="30" bestFit="1" customWidth="1"/>
    <col min="24" max="24" width="25" bestFit="1" customWidth="1"/>
    <col min="25" max="25" width="33" bestFit="1" customWidth="1"/>
    <col min="26" max="26" width="41.33203125" bestFit="1" customWidth="1"/>
    <col min="27" max="27" width="55.88671875" bestFit="1" customWidth="1"/>
    <col min="28" max="29" width="53.44140625" bestFit="1" customWidth="1"/>
    <col min="30" max="31" width="45.88671875" bestFit="1" customWidth="1"/>
    <col min="32" max="32" width="45.109375" customWidth="1"/>
    <col min="33" max="33" width="43.33203125" bestFit="1" customWidth="1"/>
    <col min="34" max="34" width="33" bestFit="1" customWidth="1"/>
    <col min="35" max="35" width="44.33203125" bestFit="1" customWidth="1"/>
    <col min="36" max="36" width="47.109375" bestFit="1" customWidth="1"/>
    <col min="37" max="38" width="33" bestFit="1" customWidth="1"/>
    <col min="39" max="40" width="43.109375" bestFit="1" customWidth="1"/>
    <col min="41" max="41" width="35.88671875" bestFit="1" customWidth="1"/>
    <col min="42" max="42" width="41.6640625" bestFit="1" customWidth="1"/>
    <col min="43" max="43" width="35.88671875" customWidth="1"/>
    <col min="44" max="44" width="35.33203125" bestFit="1" customWidth="1"/>
    <col min="45" max="48" width="33.33203125" bestFit="1" customWidth="1"/>
    <col min="49" max="49" width="38.44140625" bestFit="1" customWidth="1"/>
    <col min="50" max="50" width="44.109375" bestFit="1" customWidth="1"/>
    <col min="51" max="51" width="45.33203125" bestFit="1" customWidth="1"/>
    <col min="52" max="54" width="33.33203125" bestFit="1" customWidth="1"/>
    <col min="55" max="55" width="38.44140625" bestFit="1" customWidth="1"/>
    <col min="56" max="56" width="44.109375" bestFit="1" customWidth="1"/>
    <col min="57" max="58" width="45.33203125" bestFit="1" customWidth="1"/>
    <col min="59" max="59" width="38.44140625" bestFit="1" customWidth="1"/>
    <col min="60" max="60" width="44.109375" bestFit="1" customWidth="1"/>
    <col min="61" max="61" width="45.33203125" bestFit="1" customWidth="1"/>
    <col min="62" max="65" width="57.88671875" bestFit="1" customWidth="1"/>
    <col min="66" max="66" width="63.109375" bestFit="1" customWidth="1"/>
    <col min="67" max="68" width="57.88671875" bestFit="1" customWidth="1"/>
    <col min="69" max="69" width="30.33203125" bestFit="1" customWidth="1"/>
    <col min="70" max="70" width="39.6640625" bestFit="1" customWidth="1"/>
    <col min="71" max="71" width="32" bestFit="1" customWidth="1"/>
    <col min="72" max="72" width="39.44140625" bestFit="1" customWidth="1"/>
    <col min="73" max="75" width="40" bestFit="1" customWidth="1"/>
    <col min="76" max="76" width="59.88671875" bestFit="1" customWidth="1"/>
    <col min="77" max="77" width="5.33203125" customWidth="1"/>
    <col min="78" max="78" width="42.109375" bestFit="1" customWidth="1"/>
    <col min="79" max="79" width="11.33203125" customWidth="1"/>
    <col min="80" max="80" width="70.88671875" bestFit="1" customWidth="1"/>
    <col min="81" max="81" width="23.109375" customWidth="1"/>
    <col min="82" max="82" width="40" bestFit="1" customWidth="1"/>
    <col min="83" max="83" width="23.109375" customWidth="1"/>
  </cols>
  <sheetData>
    <row r="1" spans="1:80" x14ac:dyDescent="0.3">
      <c r="A1" s="13" t="s">
        <v>187</v>
      </c>
      <c r="B1" s="2"/>
      <c r="C1" s="24" t="s">
        <v>188</v>
      </c>
      <c r="E1" s="20" t="s">
        <v>96</v>
      </c>
      <c r="F1" s="12" t="s">
        <v>189</v>
      </c>
      <c r="G1" s="22" t="s">
        <v>190</v>
      </c>
      <c r="H1" s="22" t="s">
        <v>191</v>
      </c>
      <c r="I1" s="22" t="s">
        <v>192</v>
      </c>
      <c r="J1" s="22" t="s">
        <v>193</v>
      </c>
      <c r="K1" s="22" t="s">
        <v>194</v>
      </c>
      <c r="L1" s="22" t="s">
        <v>195</v>
      </c>
      <c r="M1" s="22" t="s">
        <v>196</v>
      </c>
      <c r="N1" s="22" t="s">
        <v>197</v>
      </c>
      <c r="O1" s="12" t="s">
        <v>198</v>
      </c>
      <c r="P1" s="12" t="s">
        <v>199</v>
      </c>
      <c r="Q1" s="12" t="s">
        <v>200</v>
      </c>
      <c r="R1" s="19" t="s">
        <v>201</v>
      </c>
      <c r="S1" s="19" t="s">
        <v>202</v>
      </c>
      <c r="T1" s="19" t="s">
        <v>203</v>
      </c>
      <c r="U1" s="19" t="s">
        <v>204</v>
      </c>
      <c r="V1" s="19" t="s">
        <v>205</v>
      </c>
      <c r="W1" s="19" t="s">
        <v>206</v>
      </c>
      <c r="X1" s="19" t="s">
        <v>207</v>
      </c>
      <c r="Y1" s="19" t="s">
        <v>208</v>
      </c>
      <c r="Z1" s="19" t="s">
        <v>209</v>
      </c>
      <c r="AA1" s="19" t="s">
        <v>210</v>
      </c>
      <c r="AB1" s="19" t="s">
        <v>211</v>
      </c>
      <c r="AC1" s="19" t="s">
        <v>212</v>
      </c>
      <c r="AD1" s="19" t="s">
        <v>213</v>
      </c>
      <c r="AE1" s="19" t="s">
        <v>214</v>
      </c>
      <c r="AF1" s="19" t="s">
        <v>215</v>
      </c>
      <c r="AG1" s="19" t="s">
        <v>216</v>
      </c>
      <c r="AH1" s="19" t="s">
        <v>217</v>
      </c>
      <c r="AI1" s="19" t="s">
        <v>218</v>
      </c>
      <c r="AJ1" s="19" t="s">
        <v>219</v>
      </c>
      <c r="AK1" s="19" t="s">
        <v>220</v>
      </c>
      <c r="AL1" s="19" t="s">
        <v>221</v>
      </c>
      <c r="AM1" s="19" t="s">
        <v>222</v>
      </c>
      <c r="AN1" s="19" t="s">
        <v>223</v>
      </c>
      <c r="AO1" s="19" t="s">
        <v>224</v>
      </c>
      <c r="AP1" s="19" t="s">
        <v>225</v>
      </c>
      <c r="AQ1" s="19" t="s">
        <v>226</v>
      </c>
      <c r="AR1" s="19" t="s">
        <v>227</v>
      </c>
      <c r="AS1" s="19" t="s">
        <v>228</v>
      </c>
      <c r="AT1" s="19" t="s">
        <v>229</v>
      </c>
      <c r="AU1" s="19" t="s">
        <v>230</v>
      </c>
      <c r="AV1" s="19" t="s">
        <v>231</v>
      </c>
      <c r="AW1" s="19" t="s">
        <v>232</v>
      </c>
      <c r="AX1" s="19" t="s">
        <v>233</v>
      </c>
      <c r="AY1" s="19" t="s">
        <v>234</v>
      </c>
      <c r="AZ1" s="19" t="s">
        <v>235</v>
      </c>
      <c r="BA1" s="20" t="s">
        <v>236</v>
      </c>
      <c r="BB1" s="20" t="s">
        <v>237</v>
      </c>
      <c r="BC1" s="20" t="s">
        <v>238</v>
      </c>
      <c r="BD1" s="20" t="s">
        <v>239</v>
      </c>
      <c r="BE1" s="20" t="s">
        <v>240</v>
      </c>
      <c r="BF1" s="20" t="s">
        <v>241</v>
      </c>
      <c r="BG1" s="20" t="s">
        <v>242</v>
      </c>
      <c r="BH1" s="20" t="s">
        <v>243</v>
      </c>
      <c r="BI1" s="20" t="s">
        <v>244</v>
      </c>
      <c r="BJ1" s="20" t="s">
        <v>245</v>
      </c>
      <c r="BK1" s="20" t="s">
        <v>246</v>
      </c>
      <c r="BL1" s="20" t="s">
        <v>247</v>
      </c>
      <c r="BM1" s="20" t="s">
        <v>248</v>
      </c>
      <c r="BN1" s="19" t="s">
        <v>249</v>
      </c>
      <c r="BO1" s="19" t="s">
        <v>250</v>
      </c>
      <c r="BP1" s="20" t="s">
        <v>251</v>
      </c>
      <c r="BQ1" s="20" t="s">
        <v>252</v>
      </c>
      <c r="BR1" s="19" t="s">
        <v>253</v>
      </c>
      <c r="BS1" s="20" t="s">
        <v>254</v>
      </c>
      <c r="BT1" s="21" t="s">
        <v>255</v>
      </c>
      <c r="BU1" s="19" t="s">
        <v>256</v>
      </c>
      <c r="BV1" s="19" t="s">
        <v>257</v>
      </c>
      <c r="BW1" s="19" t="s">
        <v>258</v>
      </c>
      <c r="BX1" s="19" t="s">
        <v>259</v>
      </c>
      <c r="BZ1" s="24" t="s">
        <v>260</v>
      </c>
      <c r="CB1" s="24" t="s">
        <v>763</v>
      </c>
    </row>
    <row r="2" spans="1:80" x14ac:dyDescent="0.3">
      <c r="A2" s="49" t="s">
        <v>261</v>
      </c>
      <c r="C2" s="25" t="s">
        <v>96</v>
      </c>
      <c r="E2" t="s">
        <v>262</v>
      </c>
      <c r="F2" t="s">
        <v>263</v>
      </c>
      <c r="G2" t="s">
        <v>263</v>
      </c>
      <c r="H2" t="s">
        <v>264</v>
      </c>
      <c r="I2" t="s">
        <v>265</v>
      </c>
      <c r="J2" t="s">
        <v>264</v>
      </c>
      <c r="K2" t="s">
        <v>265</v>
      </c>
      <c r="L2" t="s">
        <v>266</v>
      </c>
      <c r="M2" t="s">
        <v>140</v>
      </c>
      <c r="N2" t="s">
        <v>267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268</v>
      </c>
      <c r="AD2" t="s">
        <v>268</v>
      </c>
      <c r="AE2" t="s">
        <v>268</v>
      </c>
      <c r="AF2" t="s">
        <v>268</v>
      </c>
      <c r="AG2" t="s">
        <v>268</v>
      </c>
      <c r="AH2" t="s">
        <v>268</v>
      </c>
      <c r="AI2" t="s">
        <v>268</v>
      </c>
      <c r="AJ2" t="s">
        <v>268</v>
      </c>
      <c r="AK2" t="s">
        <v>268</v>
      </c>
      <c r="AL2" t="s">
        <v>268</v>
      </c>
      <c r="AM2" t="s">
        <v>268</v>
      </c>
      <c r="AN2" t="s">
        <v>268</v>
      </c>
      <c r="AO2" t="s">
        <v>268</v>
      </c>
      <c r="AP2" t="s">
        <v>268</v>
      </c>
      <c r="AQ2" t="s">
        <v>268</v>
      </c>
      <c r="AR2" t="s">
        <v>268</v>
      </c>
      <c r="AS2" t="s">
        <v>268</v>
      </c>
      <c r="AT2" t="s">
        <v>268</v>
      </c>
      <c r="AU2" t="s">
        <v>268</v>
      </c>
      <c r="AV2" t="s">
        <v>268</v>
      </c>
      <c r="AW2" t="s">
        <v>268</v>
      </c>
      <c r="AX2" t="s">
        <v>268</v>
      </c>
      <c r="AY2" t="s">
        <v>268</v>
      </c>
      <c r="AZ2" t="s">
        <v>268</v>
      </c>
      <c r="BA2" t="s">
        <v>269</v>
      </c>
      <c r="BB2" t="s">
        <v>270</v>
      </c>
      <c r="BC2" t="s">
        <v>270</v>
      </c>
      <c r="BD2" t="s">
        <v>271</v>
      </c>
      <c r="BE2" t="s">
        <v>272</v>
      </c>
      <c r="BF2" t="s">
        <v>273</v>
      </c>
      <c r="BG2" t="s">
        <v>274</v>
      </c>
      <c r="BH2" t="s">
        <v>275</v>
      </c>
      <c r="BI2" t="s">
        <v>276</v>
      </c>
      <c r="BJ2" t="s">
        <v>277</v>
      </c>
      <c r="BK2" t="s">
        <v>278</v>
      </c>
      <c r="BL2" t="s">
        <v>279</v>
      </c>
      <c r="BM2" t="s">
        <v>280</v>
      </c>
      <c r="BN2" t="s">
        <v>281</v>
      </c>
      <c r="BO2" t="s">
        <v>282</v>
      </c>
      <c r="BP2" t="s">
        <v>283</v>
      </c>
      <c r="BQ2" t="s">
        <v>284</v>
      </c>
      <c r="BR2" t="s">
        <v>285</v>
      </c>
      <c r="BS2" t="s">
        <v>286</v>
      </c>
      <c r="BT2" t="s">
        <v>287</v>
      </c>
      <c r="BU2" t="s">
        <v>288</v>
      </c>
      <c r="BV2" t="s">
        <v>289</v>
      </c>
      <c r="BW2" t="s">
        <v>289</v>
      </c>
      <c r="BX2" t="s">
        <v>289</v>
      </c>
      <c r="BZ2" s="28" t="s">
        <v>290</v>
      </c>
      <c r="CB2" s="28" t="s">
        <v>764</v>
      </c>
    </row>
    <row r="3" spans="1:80" x14ac:dyDescent="0.3">
      <c r="A3" s="12" t="s">
        <v>291</v>
      </c>
      <c r="C3" s="26" t="s">
        <v>189</v>
      </c>
      <c r="E3" t="s">
        <v>292</v>
      </c>
      <c r="F3" t="s">
        <v>98</v>
      </c>
      <c r="G3" t="s">
        <v>147</v>
      </c>
      <c r="H3" t="s">
        <v>163</v>
      </c>
      <c r="I3" t="s">
        <v>140</v>
      </c>
      <c r="J3" t="s">
        <v>170</v>
      </c>
      <c r="K3" t="s">
        <v>140</v>
      </c>
      <c r="L3" t="s">
        <v>170</v>
      </c>
      <c r="M3" t="s">
        <v>268</v>
      </c>
      <c r="N3" t="s">
        <v>293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149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149</v>
      </c>
      <c r="AX3" t="s">
        <v>149</v>
      </c>
      <c r="AY3" t="s">
        <v>149</v>
      </c>
      <c r="AZ3" t="s">
        <v>149</v>
      </c>
      <c r="BA3" t="s">
        <v>294</v>
      </c>
      <c r="BB3" t="s">
        <v>295</v>
      </c>
      <c r="BC3" t="s">
        <v>296</v>
      </c>
      <c r="BD3" t="s">
        <v>297</v>
      </c>
      <c r="BE3" t="s">
        <v>298</v>
      </c>
      <c r="BF3" t="s">
        <v>299</v>
      </c>
      <c r="BG3" t="s">
        <v>300</v>
      </c>
      <c r="BH3" t="s">
        <v>301</v>
      </c>
      <c r="BI3" t="s">
        <v>302</v>
      </c>
      <c r="BJ3" t="s">
        <v>303</v>
      </c>
      <c r="BK3" t="s">
        <v>304</v>
      </c>
      <c r="BL3" t="s">
        <v>305</v>
      </c>
      <c r="BM3" t="s">
        <v>306</v>
      </c>
      <c r="BN3" t="s">
        <v>307</v>
      </c>
      <c r="BO3" t="s">
        <v>308</v>
      </c>
      <c r="BP3" t="s">
        <v>309</v>
      </c>
      <c r="BQ3" t="s">
        <v>310</v>
      </c>
      <c r="BR3" t="s">
        <v>311</v>
      </c>
      <c r="BS3" t="s">
        <v>312</v>
      </c>
      <c r="BT3" t="s">
        <v>313</v>
      </c>
      <c r="BU3" t="s">
        <v>314</v>
      </c>
      <c r="BV3" t="s">
        <v>315</v>
      </c>
      <c r="BW3" t="s">
        <v>315</v>
      </c>
      <c r="BX3" t="s">
        <v>315</v>
      </c>
      <c r="BZ3" s="28" t="s">
        <v>316</v>
      </c>
      <c r="CB3" s="163" t="s">
        <v>765</v>
      </c>
    </row>
    <row r="4" spans="1:80" x14ac:dyDescent="0.3">
      <c r="A4" s="12" t="s">
        <v>317</v>
      </c>
      <c r="C4" s="26" t="s">
        <v>190</v>
      </c>
      <c r="E4" t="s">
        <v>318</v>
      </c>
      <c r="G4" t="s">
        <v>156</v>
      </c>
      <c r="H4" t="s">
        <v>98</v>
      </c>
      <c r="I4" t="s">
        <v>268</v>
      </c>
      <c r="J4" t="s">
        <v>163</v>
      </c>
      <c r="K4" t="s">
        <v>268</v>
      </c>
      <c r="L4" t="s">
        <v>163</v>
      </c>
      <c r="M4" t="s">
        <v>158</v>
      </c>
      <c r="N4" t="s">
        <v>319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159</v>
      </c>
      <c r="AC4" t="s">
        <v>159</v>
      </c>
      <c r="AD4" t="s">
        <v>159</v>
      </c>
      <c r="AE4" t="s">
        <v>159</v>
      </c>
      <c r="AF4" t="s">
        <v>159</v>
      </c>
      <c r="AG4" t="s">
        <v>159</v>
      </c>
      <c r="AH4" t="s">
        <v>159</v>
      </c>
      <c r="AI4" t="s">
        <v>159</v>
      </c>
      <c r="AJ4" t="s">
        <v>159</v>
      </c>
      <c r="AK4" t="s">
        <v>159</v>
      </c>
      <c r="AL4" t="s">
        <v>159</v>
      </c>
      <c r="AM4" t="s">
        <v>159</v>
      </c>
      <c r="AN4" t="s">
        <v>159</v>
      </c>
      <c r="AO4" t="s">
        <v>159</v>
      </c>
      <c r="AP4" t="s">
        <v>159</v>
      </c>
      <c r="AQ4" t="s">
        <v>159</v>
      </c>
      <c r="AR4" t="s">
        <v>159</v>
      </c>
      <c r="AS4" t="s">
        <v>159</v>
      </c>
      <c r="AT4" t="s">
        <v>159</v>
      </c>
      <c r="AU4" t="s">
        <v>159</v>
      </c>
      <c r="AV4" t="s">
        <v>159</v>
      </c>
      <c r="AW4" t="s">
        <v>159</v>
      </c>
      <c r="AX4" t="s">
        <v>159</v>
      </c>
      <c r="AY4" t="s">
        <v>159</v>
      </c>
      <c r="AZ4" t="s">
        <v>159</v>
      </c>
      <c r="BA4" t="s">
        <v>320</v>
      </c>
      <c r="BB4" t="s">
        <v>321</v>
      </c>
      <c r="BC4" t="s">
        <v>322</v>
      </c>
      <c r="BD4" t="s">
        <v>323</v>
      </c>
      <c r="BE4" t="s">
        <v>324</v>
      </c>
      <c r="BF4" t="s">
        <v>325</v>
      </c>
      <c r="BG4" t="s">
        <v>326</v>
      </c>
      <c r="BH4" t="s">
        <v>327</v>
      </c>
      <c r="BI4" t="s">
        <v>323</v>
      </c>
      <c r="BJ4" t="s">
        <v>328</v>
      </c>
      <c r="BK4" t="s">
        <v>329</v>
      </c>
      <c r="BL4" t="s">
        <v>330</v>
      </c>
      <c r="BM4" t="s">
        <v>331</v>
      </c>
      <c r="BN4" t="s">
        <v>332</v>
      </c>
      <c r="BO4" t="s">
        <v>333</v>
      </c>
      <c r="BP4" t="s">
        <v>334</v>
      </c>
      <c r="BQ4" t="s">
        <v>335</v>
      </c>
      <c r="BR4" t="s">
        <v>336</v>
      </c>
      <c r="BS4" t="s">
        <v>337</v>
      </c>
      <c r="BT4" t="s">
        <v>338</v>
      </c>
      <c r="BU4" t="s">
        <v>339</v>
      </c>
      <c r="BV4" t="s">
        <v>340</v>
      </c>
      <c r="BW4" t="s">
        <v>340</v>
      </c>
      <c r="BX4" t="s">
        <v>340</v>
      </c>
      <c r="BZ4" s="28" t="s">
        <v>341</v>
      </c>
      <c r="CB4" s="28" t="s">
        <v>766</v>
      </c>
    </row>
    <row r="5" spans="1:80" x14ac:dyDescent="0.3">
      <c r="A5" s="12" t="s">
        <v>342</v>
      </c>
      <c r="C5" s="26" t="s">
        <v>191</v>
      </c>
      <c r="E5" t="s">
        <v>343</v>
      </c>
      <c r="G5" t="s">
        <v>98</v>
      </c>
      <c r="I5" t="s">
        <v>158</v>
      </c>
      <c r="J5" t="s">
        <v>98</v>
      </c>
      <c r="K5" t="s">
        <v>158</v>
      </c>
      <c r="L5" t="s">
        <v>98</v>
      </c>
      <c r="M5" t="s">
        <v>148</v>
      </c>
      <c r="N5" t="s">
        <v>344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345</v>
      </c>
      <c r="BB5" t="s">
        <v>346</v>
      </c>
      <c r="BC5" t="s">
        <v>347</v>
      </c>
      <c r="BD5" t="s">
        <v>98</v>
      </c>
      <c r="BE5" t="s">
        <v>348</v>
      </c>
      <c r="BF5" t="s">
        <v>349</v>
      </c>
      <c r="BG5" t="s">
        <v>350</v>
      </c>
      <c r="BH5" t="s">
        <v>351</v>
      </c>
      <c r="BI5" t="s">
        <v>98</v>
      </c>
      <c r="BJ5" t="s">
        <v>352</v>
      </c>
      <c r="BK5" t="s">
        <v>353</v>
      </c>
      <c r="BL5" t="s">
        <v>354</v>
      </c>
      <c r="BM5" t="s">
        <v>355</v>
      </c>
      <c r="BN5" t="s">
        <v>356</v>
      </c>
      <c r="BO5" t="s">
        <v>357</v>
      </c>
      <c r="BP5" t="s">
        <v>358</v>
      </c>
      <c r="BQ5" t="s">
        <v>359</v>
      </c>
      <c r="BR5" t="s">
        <v>360</v>
      </c>
      <c r="BS5" t="s">
        <v>361</v>
      </c>
      <c r="BT5" t="s">
        <v>362</v>
      </c>
      <c r="BU5" t="s">
        <v>363</v>
      </c>
      <c r="BV5" t="s">
        <v>364</v>
      </c>
      <c r="BW5" t="s">
        <v>364</v>
      </c>
      <c r="BX5" t="s">
        <v>364</v>
      </c>
      <c r="BZ5" s="28" t="s">
        <v>365</v>
      </c>
      <c r="CB5" s="28" t="s">
        <v>767</v>
      </c>
    </row>
    <row r="6" spans="1:80" x14ac:dyDescent="0.3">
      <c r="A6" s="12" t="s">
        <v>366</v>
      </c>
      <c r="C6" s="26" t="s">
        <v>192</v>
      </c>
      <c r="E6" t="s">
        <v>367</v>
      </c>
      <c r="I6" t="s">
        <v>148</v>
      </c>
      <c r="K6" t="s">
        <v>148</v>
      </c>
      <c r="M6" t="s">
        <v>147</v>
      </c>
      <c r="N6" t="s">
        <v>368</v>
      </c>
      <c r="O6" t="s">
        <v>166</v>
      </c>
      <c r="P6" t="s">
        <v>369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346</v>
      </c>
      <c r="BB6" t="s">
        <v>370</v>
      </c>
      <c r="BC6" t="s">
        <v>371</v>
      </c>
      <c r="BE6" t="s">
        <v>372</v>
      </c>
      <c r="BF6" t="s">
        <v>373</v>
      </c>
      <c r="BG6" t="s">
        <v>374</v>
      </c>
      <c r="BH6" t="s">
        <v>375</v>
      </c>
      <c r="BJ6" t="s">
        <v>323</v>
      </c>
      <c r="BK6" t="s">
        <v>323</v>
      </c>
      <c r="BL6" t="s">
        <v>323</v>
      </c>
      <c r="BM6" t="s">
        <v>376</v>
      </c>
      <c r="BN6" t="s">
        <v>377</v>
      </c>
      <c r="BO6" t="s">
        <v>378</v>
      </c>
      <c r="BP6" t="s">
        <v>379</v>
      </c>
      <c r="BQ6" t="s">
        <v>380</v>
      </c>
      <c r="BR6" t="s">
        <v>381</v>
      </c>
      <c r="BS6" t="s">
        <v>382</v>
      </c>
      <c r="BT6" t="s">
        <v>383</v>
      </c>
      <c r="BU6" t="s">
        <v>384</v>
      </c>
      <c r="BV6" t="s">
        <v>385</v>
      </c>
      <c r="BW6" t="s">
        <v>385</v>
      </c>
      <c r="BX6" t="s">
        <v>385</v>
      </c>
      <c r="BZ6" s="28" t="s">
        <v>386</v>
      </c>
      <c r="CB6" s="28" t="s">
        <v>768</v>
      </c>
    </row>
    <row r="7" spans="1:80" x14ac:dyDescent="0.3">
      <c r="A7" s="12" t="s">
        <v>387</v>
      </c>
      <c r="C7" s="26" t="s">
        <v>193</v>
      </c>
      <c r="E7" t="s">
        <v>388</v>
      </c>
      <c r="I7" t="s">
        <v>147</v>
      </c>
      <c r="K7" t="s">
        <v>147</v>
      </c>
      <c r="M7" t="s">
        <v>156</v>
      </c>
      <c r="N7" t="s">
        <v>147</v>
      </c>
      <c r="O7" t="s">
        <v>175</v>
      </c>
      <c r="P7" t="s">
        <v>389</v>
      </c>
      <c r="Q7" t="s">
        <v>175</v>
      </c>
      <c r="R7" t="s">
        <v>175</v>
      </c>
      <c r="S7" t="s">
        <v>175</v>
      </c>
      <c r="T7" t="s">
        <v>175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390</v>
      </c>
      <c r="BB7" t="s">
        <v>323</v>
      </c>
      <c r="BC7" t="s">
        <v>346</v>
      </c>
      <c r="BE7" t="s">
        <v>323</v>
      </c>
      <c r="BF7" t="s">
        <v>391</v>
      </c>
      <c r="BG7" t="s">
        <v>392</v>
      </c>
      <c r="BH7" t="s">
        <v>323</v>
      </c>
      <c r="BJ7" t="s">
        <v>98</v>
      </c>
      <c r="BK7" t="s">
        <v>98</v>
      </c>
      <c r="BL7" t="s">
        <v>98</v>
      </c>
      <c r="BM7" t="s">
        <v>393</v>
      </c>
      <c r="BN7" t="s">
        <v>323</v>
      </c>
      <c r="BO7" t="s">
        <v>323</v>
      </c>
      <c r="BP7" t="s">
        <v>323</v>
      </c>
      <c r="BQ7" t="s">
        <v>323</v>
      </c>
      <c r="BR7" t="s">
        <v>394</v>
      </c>
      <c r="BS7" t="s">
        <v>395</v>
      </c>
      <c r="BT7" t="s">
        <v>396</v>
      </c>
      <c r="BU7" t="s">
        <v>397</v>
      </c>
      <c r="BV7" t="s">
        <v>398</v>
      </c>
      <c r="BW7" t="s">
        <v>398</v>
      </c>
      <c r="BX7" t="s">
        <v>398</v>
      </c>
      <c r="BZ7" s="28" t="s">
        <v>399</v>
      </c>
      <c r="CB7" s="28" t="s">
        <v>769</v>
      </c>
    </row>
    <row r="8" spans="1:80" x14ac:dyDescent="0.3">
      <c r="A8" s="12" t="s">
        <v>400</v>
      </c>
      <c r="C8" s="26" t="s">
        <v>194</v>
      </c>
      <c r="I8" t="s">
        <v>156</v>
      </c>
      <c r="K8" t="s">
        <v>156</v>
      </c>
      <c r="M8" t="s">
        <v>170</v>
      </c>
      <c r="N8" t="s">
        <v>401</v>
      </c>
      <c r="O8" t="s">
        <v>171</v>
      </c>
      <c r="P8" t="s">
        <v>175</v>
      </c>
      <c r="Q8" t="s">
        <v>140</v>
      </c>
      <c r="R8" t="s">
        <v>171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171</v>
      </c>
      <c r="Z8" t="s">
        <v>171</v>
      </c>
      <c r="AA8" t="s">
        <v>171</v>
      </c>
      <c r="AB8" t="s">
        <v>171</v>
      </c>
      <c r="AC8" t="s">
        <v>171</v>
      </c>
      <c r="AD8" t="s">
        <v>171</v>
      </c>
      <c r="AE8" t="s">
        <v>171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171</v>
      </c>
      <c r="AL8" t="s">
        <v>171</v>
      </c>
      <c r="AM8" t="s">
        <v>171</v>
      </c>
      <c r="AN8" t="s">
        <v>171</v>
      </c>
      <c r="AO8" t="s">
        <v>171</v>
      </c>
      <c r="AP8" t="s">
        <v>171</v>
      </c>
      <c r="AQ8" t="s">
        <v>171</v>
      </c>
      <c r="AR8" t="s">
        <v>171</v>
      </c>
      <c r="AS8" t="s">
        <v>171</v>
      </c>
      <c r="AT8" t="s">
        <v>171</v>
      </c>
      <c r="AU8" t="s">
        <v>171</v>
      </c>
      <c r="AV8" t="s">
        <v>171</v>
      </c>
      <c r="AW8" t="s">
        <v>171</v>
      </c>
      <c r="AX8" t="s">
        <v>171</v>
      </c>
      <c r="AY8" t="s">
        <v>171</v>
      </c>
      <c r="AZ8" t="s">
        <v>171</v>
      </c>
      <c r="BA8" t="s">
        <v>323</v>
      </c>
      <c r="BC8" t="s">
        <v>390</v>
      </c>
      <c r="BE8" t="s">
        <v>98</v>
      </c>
      <c r="BF8" t="s">
        <v>402</v>
      </c>
      <c r="BG8" t="s">
        <v>323</v>
      </c>
      <c r="BH8" t="s">
        <v>98</v>
      </c>
      <c r="BM8" t="s">
        <v>403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404</v>
      </c>
      <c r="BT8" t="s">
        <v>405</v>
      </c>
      <c r="BU8" t="s">
        <v>406</v>
      </c>
      <c r="BV8" t="s">
        <v>407</v>
      </c>
      <c r="BW8" t="s">
        <v>407</v>
      </c>
      <c r="BX8" t="s">
        <v>407</v>
      </c>
      <c r="BZ8" s="28" t="s">
        <v>408</v>
      </c>
      <c r="CB8" s="28" t="s">
        <v>770</v>
      </c>
    </row>
    <row r="9" spans="1:80" x14ac:dyDescent="0.3">
      <c r="A9" s="12" t="s">
        <v>409</v>
      </c>
      <c r="C9" s="26" t="s">
        <v>195</v>
      </c>
      <c r="I9" t="s">
        <v>170</v>
      </c>
      <c r="K9" t="s">
        <v>170</v>
      </c>
      <c r="M9" t="s">
        <v>846</v>
      </c>
      <c r="N9" t="s">
        <v>170</v>
      </c>
      <c r="O9" t="s">
        <v>140</v>
      </c>
      <c r="P9" t="s">
        <v>267</v>
      </c>
      <c r="Q9" t="s">
        <v>170</v>
      </c>
      <c r="R9" t="s">
        <v>140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140</v>
      </c>
      <c r="AX9" t="s">
        <v>140</v>
      </c>
      <c r="AY9" t="s">
        <v>140</v>
      </c>
      <c r="AZ9" t="s">
        <v>140</v>
      </c>
      <c r="BA9" t="s">
        <v>98</v>
      </c>
      <c r="BB9" t="s">
        <v>98</v>
      </c>
      <c r="BC9" t="s">
        <v>323</v>
      </c>
      <c r="BF9" t="s">
        <v>323</v>
      </c>
      <c r="BG9" t="s">
        <v>98</v>
      </c>
      <c r="BM9" t="s">
        <v>410</v>
      </c>
      <c r="BS9" t="s">
        <v>411</v>
      </c>
      <c r="BT9" t="s">
        <v>412</v>
      </c>
      <c r="BU9" t="s">
        <v>413</v>
      </c>
      <c r="BV9" t="s">
        <v>414</v>
      </c>
      <c r="BW9" t="s">
        <v>414</v>
      </c>
      <c r="BX9" t="s">
        <v>414</v>
      </c>
      <c r="BZ9" s="28" t="s">
        <v>415</v>
      </c>
      <c r="CB9" s="28" t="s">
        <v>771</v>
      </c>
    </row>
    <row r="10" spans="1:80" x14ac:dyDescent="0.3">
      <c r="A10" s="12" t="s">
        <v>416</v>
      </c>
      <c r="C10" s="26" t="s">
        <v>196</v>
      </c>
      <c r="I10" t="s">
        <v>844</v>
      </c>
      <c r="K10" t="s">
        <v>844</v>
      </c>
      <c r="M10" t="s">
        <v>844</v>
      </c>
      <c r="N10" t="s">
        <v>163</v>
      </c>
      <c r="O10" t="s">
        <v>170</v>
      </c>
      <c r="P10" t="s">
        <v>293</v>
      </c>
      <c r="Q10" t="s">
        <v>147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C10" t="s">
        <v>98</v>
      </c>
      <c r="BF10" t="s">
        <v>98</v>
      </c>
      <c r="BM10" t="s">
        <v>323</v>
      </c>
      <c r="BS10" t="s">
        <v>98</v>
      </c>
      <c r="BT10" t="s">
        <v>417</v>
      </c>
      <c r="BU10" t="s">
        <v>418</v>
      </c>
      <c r="BV10" t="s">
        <v>419</v>
      </c>
      <c r="BW10" t="s">
        <v>419</v>
      </c>
      <c r="BX10" t="s">
        <v>419</v>
      </c>
      <c r="BZ10" s="28" t="s">
        <v>420</v>
      </c>
      <c r="CB10" s="28" t="s">
        <v>772</v>
      </c>
    </row>
    <row r="11" spans="1:80" x14ac:dyDescent="0.3">
      <c r="A11" s="12" t="s">
        <v>421</v>
      </c>
      <c r="C11" s="26" t="s">
        <v>197</v>
      </c>
      <c r="I11" t="s">
        <v>845</v>
      </c>
      <c r="K11" t="s">
        <v>845</v>
      </c>
      <c r="M11" t="s">
        <v>845</v>
      </c>
      <c r="N11" t="s">
        <v>165</v>
      </c>
      <c r="O11" t="s">
        <v>147</v>
      </c>
      <c r="P11" t="s">
        <v>170</v>
      </c>
      <c r="Q11" t="s">
        <v>422</v>
      </c>
      <c r="R11" t="s">
        <v>147</v>
      </c>
      <c r="S11" t="s">
        <v>147</v>
      </c>
      <c r="T11" t="s">
        <v>147</v>
      </c>
      <c r="U11" t="s">
        <v>147</v>
      </c>
      <c r="V11" t="s">
        <v>147</v>
      </c>
      <c r="W11" t="s">
        <v>147</v>
      </c>
      <c r="X11" t="s">
        <v>147</v>
      </c>
      <c r="Y11" t="s">
        <v>147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147</v>
      </c>
      <c r="AZ11" t="s">
        <v>147</v>
      </c>
      <c r="BM11" t="s">
        <v>98</v>
      </c>
      <c r="BT11" t="s">
        <v>423</v>
      </c>
      <c r="BU11" t="s">
        <v>424</v>
      </c>
      <c r="BV11" t="s">
        <v>425</v>
      </c>
      <c r="BW11" t="s">
        <v>426</v>
      </c>
      <c r="BX11" t="s">
        <v>427</v>
      </c>
      <c r="BZ11" s="28" t="s">
        <v>428</v>
      </c>
      <c r="CB11" s="163" t="s">
        <v>773</v>
      </c>
    </row>
    <row r="12" spans="1:80" x14ac:dyDescent="0.3">
      <c r="A12" s="12" t="s">
        <v>429</v>
      </c>
      <c r="C12" s="26" t="s">
        <v>198</v>
      </c>
      <c r="I12" t="s">
        <v>98</v>
      </c>
      <c r="K12" t="s">
        <v>98</v>
      </c>
      <c r="M12" t="s">
        <v>98</v>
      </c>
      <c r="N12" t="s">
        <v>98</v>
      </c>
      <c r="O12" t="s">
        <v>156</v>
      </c>
      <c r="P12" t="s">
        <v>430</v>
      </c>
      <c r="Q12" t="s">
        <v>431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156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156</v>
      </c>
      <c r="AX12" t="s">
        <v>156</v>
      </c>
      <c r="AY12" t="s">
        <v>156</v>
      </c>
      <c r="AZ12" t="s">
        <v>156</v>
      </c>
      <c r="BT12" t="s">
        <v>432</v>
      </c>
      <c r="BU12" t="s">
        <v>433</v>
      </c>
      <c r="BV12" t="s">
        <v>434</v>
      </c>
      <c r="BW12" t="s">
        <v>435</v>
      </c>
      <c r="BX12" t="s">
        <v>435</v>
      </c>
      <c r="BZ12" s="28" t="s">
        <v>436</v>
      </c>
      <c r="CB12" s="28" t="s">
        <v>774</v>
      </c>
    </row>
    <row r="13" spans="1:80" x14ac:dyDescent="0.3">
      <c r="A13" s="12" t="s">
        <v>437</v>
      </c>
      <c r="C13" s="26" t="s">
        <v>199</v>
      </c>
      <c r="O13" t="s">
        <v>180</v>
      </c>
      <c r="P13" t="s">
        <v>401</v>
      </c>
      <c r="Q13" t="s">
        <v>156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  <c r="AB13" t="s">
        <v>180</v>
      </c>
      <c r="AC13" t="s">
        <v>180</v>
      </c>
      <c r="AD13" t="s">
        <v>180</v>
      </c>
      <c r="AE13" t="s">
        <v>180</v>
      </c>
      <c r="AF13" t="s">
        <v>180</v>
      </c>
      <c r="AG13" t="s">
        <v>180</v>
      </c>
      <c r="AH13" t="s">
        <v>180</v>
      </c>
      <c r="AI13" t="s">
        <v>180</v>
      </c>
      <c r="AJ13" t="s">
        <v>180</v>
      </c>
      <c r="AK13" t="s">
        <v>180</v>
      </c>
      <c r="AL13" t="s">
        <v>180</v>
      </c>
      <c r="AM13" t="s">
        <v>180</v>
      </c>
      <c r="AN13" t="s">
        <v>180</v>
      </c>
      <c r="AO13" t="s">
        <v>180</v>
      </c>
      <c r="AP13" t="s">
        <v>180</v>
      </c>
      <c r="AQ13" t="s">
        <v>180</v>
      </c>
      <c r="AR13" t="s">
        <v>180</v>
      </c>
      <c r="AS13" t="s">
        <v>180</v>
      </c>
      <c r="AT13" t="s">
        <v>180</v>
      </c>
      <c r="AU13" t="s">
        <v>180</v>
      </c>
      <c r="AV13" t="s">
        <v>180</v>
      </c>
      <c r="AW13" t="s">
        <v>180</v>
      </c>
      <c r="AX13" t="s">
        <v>180</v>
      </c>
      <c r="AY13" t="s">
        <v>180</v>
      </c>
      <c r="AZ13" t="s">
        <v>180</v>
      </c>
      <c r="BT13" t="s">
        <v>438</v>
      </c>
      <c r="BU13" t="s">
        <v>439</v>
      </c>
      <c r="BV13" t="s">
        <v>340</v>
      </c>
      <c r="BW13" t="s">
        <v>440</v>
      </c>
      <c r="BX13" t="s">
        <v>414</v>
      </c>
      <c r="BZ13" s="28" t="s">
        <v>441</v>
      </c>
    </row>
    <row r="14" spans="1:80" x14ac:dyDescent="0.3">
      <c r="A14" s="12" t="s">
        <v>442</v>
      </c>
      <c r="C14" s="26" t="s">
        <v>456</v>
      </c>
      <c r="O14" t="s">
        <v>844</v>
      </c>
      <c r="P14" t="s">
        <v>180</v>
      </c>
      <c r="Q14" t="s">
        <v>180</v>
      </c>
      <c r="R14" t="s">
        <v>422</v>
      </c>
      <c r="S14" t="s">
        <v>422</v>
      </c>
      <c r="T14" t="s">
        <v>422</v>
      </c>
      <c r="U14" t="s">
        <v>422</v>
      </c>
      <c r="V14" t="s">
        <v>422</v>
      </c>
      <c r="W14" t="s">
        <v>422</v>
      </c>
      <c r="X14" t="s">
        <v>422</v>
      </c>
      <c r="Y14" t="s">
        <v>422</v>
      </c>
      <c r="Z14" t="s">
        <v>422</v>
      </c>
      <c r="AA14" t="s">
        <v>422</v>
      </c>
      <c r="AB14" t="s">
        <v>422</v>
      </c>
      <c r="AC14" t="s">
        <v>422</v>
      </c>
      <c r="AD14" t="s">
        <v>422</v>
      </c>
      <c r="AE14" t="s">
        <v>422</v>
      </c>
      <c r="AF14" t="s">
        <v>422</v>
      </c>
      <c r="AG14" t="s">
        <v>422</v>
      </c>
      <c r="AH14" t="s">
        <v>422</v>
      </c>
      <c r="AI14" t="s">
        <v>422</v>
      </c>
      <c r="AJ14" t="s">
        <v>422</v>
      </c>
      <c r="AK14" t="s">
        <v>422</v>
      </c>
      <c r="AL14" t="s">
        <v>422</v>
      </c>
      <c r="AM14" t="s">
        <v>422</v>
      </c>
      <c r="AN14" t="s">
        <v>422</v>
      </c>
      <c r="AO14" t="s">
        <v>422</v>
      </c>
      <c r="AP14" t="s">
        <v>422</v>
      </c>
      <c r="AQ14" t="s">
        <v>422</v>
      </c>
      <c r="AR14" t="s">
        <v>422</v>
      </c>
      <c r="AS14" t="s">
        <v>422</v>
      </c>
      <c r="AT14" t="s">
        <v>422</v>
      </c>
      <c r="AU14" t="s">
        <v>422</v>
      </c>
      <c r="AV14" t="s">
        <v>422</v>
      </c>
      <c r="AW14" t="s">
        <v>422</v>
      </c>
      <c r="AX14" t="s">
        <v>422</v>
      </c>
      <c r="AY14" t="s">
        <v>422</v>
      </c>
      <c r="AZ14" t="s">
        <v>422</v>
      </c>
      <c r="BT14" t="s">
        <v>444</v>
      </c>
      <c r="BU14" t="s">
        <v>445</v>
      </c>
      <c r="BV14" t="s">
        <v>446</v>
      </c>
      <c r="BW14" t="s">
        <v>447</v>
      </c>
      <c r="BX14" t="s">
        <v>447</v>
      </c>
      <c r="BZ14" s="28" t="s">
        <v>448</v>
      </c>
    </row>
    <row r="15" spans="1:80" x14ac:dyDescent="0.3">
      <c r="A15" s="12" t="s">
        <v>449</v>
      </c>
      <c r="C15" s="26" t="s">
        <v>494</v>
      </c>
      <c r="O15" t="s">
        <v>184</v>
      </c>
      <c r="P15" t="s">
        <v>443</v>
      </c>
      <c r="Q15" t="s">
        <v>97</v>
      </c>
      <c r="R15" t="s">
        <v>431</v>
      </c>
      <c r="S15" t="s">
        <v>431</v>
      </c>
      <c r="T15" t="s">
        <v>431</v>
      </c>
      <c r="U15" t="s">
        <v>431</v>
      </c>
      <c r="V15" t="s">
        <v>431</v>
      </c>
      <c r="W15" t="s">
        <v>431</v>
      </c>
      <c r="X15" t="s">
        <v>431</v>
      </c>
      <c r="Y15" t="s">
        <v>431</v>
      </c>
      <c r="Z15" t="s">
        <v>431</v>
      </c>
      <c r="AA15" t="s">
        <v>431</v>
      </c>
      <c r="AB15" t="s">
        <v>431</v>
      </c>
      <c r="AC15" t="s">
        <v>431</v>
      </c>
      <c r="AD15" t="s">
        <v>431</v>
      </c>
      <c r="AE15" t="s">
        <v>431</v>
      </c>
      <c r="AF15" t="s">
        <v>431</v>
      </c>
      <c r="AG15" t="s">
        <v>431</v>
      </c>
      <c r="AH15" t="s">
        <v>431</v>
      </c>
      <c r="AI15" t="s">
        <v>431</v>
      </c>
      <c r="AJ15" t="s">
        <v>431</v>
      </c>
      <c r="AK15" t="s">
        <v>431</v>
      </c>
      <c r="AL15" t="s">
        <v>431</v>
      </c>
      <c r="AM15" t="s">
        <v>431</v>
      </c>
      <c r="AN15" t="s">
        <v>431</v>
      </c>
      <c r="AO15" t="s">
        <v>431</v>
      </c>
      <c r="AP15" t="s">
        <v>431</v>
      </c>
      <c r="AQ15" t="s">
        <v>431</v>
      </c>
      <c r="AR15" t="s">
        <v>431</v>
      </c>
      <c r="AS15" t="s">
        <v>431</v>
      </c>
      <c r="AT15" t="s">
        <v>431</v>
      </c>
      <c r="AU15" t="s">
        <v>431</v>
      </c>
      <c r="AV15" t="s">
        <v>431</v>
      </c>
      <c r="AW15" t="s">
        <v>431</v>
      </c>
      <c r="AX15" t="s">
        <v>431</v>
      </c>
      <c r="AY15" t="s">
        <v>431</v>
      </c>
      <c r="AZ15" t="s">
        <v>431</v>
      </c>
      <c r="BT15" t="s">
        <v>450</v>
      </c>
      <c r="BU15" t="s">
        <v>451</v>
      </c>
      <c r="BV15" t="s">
        <v>452</v>
      </c>
      <c r="BW15" t="s">
        <v>453</v>
      </c>
      <c r="BX15" t="s">
        <v>453</v>
      </c>
      <c r="BZ15" s="28" t="s">
        <v>454</v>
      </c>
    </row>
    <row r="16" spans="1:80" x14ac:dyDescent="0.3">
      <c r="A16" s="12" t="s">
        <v>455</v>
      </c>
      <c r="C16" s="27" t="s">
        <v>531</v>
      </c>
      <c r="O16" t="s">
        <v>97</v>
      </c>
      <c r="P16" t="s">
        <v>184</v>
      </c>
      <c r="Q16" t="s">
        <v>98</v>
      </c>
      <c r="R16" t="s">
        <v>457</v>
      </c>
      <c r="S16" t="s">
        <v>458</v>
      </c>
      <c r="T16" t="s">
        <v>459</v>
      </c>
      <c r="U16" t="s">
        <v>460</v>
      </c>
      <c r="V16" t="s">
        <v>461</v>
      </c>
      <c r="W16" t="s">
        <v>462</v>
      </c>
      <c r="X16" t="s">
        <v>463</v>
      </c>
      <c r="Y16" t="s">
        <v>464</v>
      </c>
      <c r="Z16" t="s">
        <v>465</v>
      </c>
      <c r="AA16" t="s">
        <v>466</v>
      </c>
      <c r="AB16" t="s">
        <v>467</v>
      </c>
      <c r="AC16" t="s">
        <v>468</v>
      </c>
      <c r="AD16" t="s">
        <v>469</v>
      </c>
      <c r="AE16" t="s">
        <v>470</v>
      </c>
      <c r="AF16" t="s">
        <v>471</v>
      </c>
      <c r="AG16" t="s">
        <v>472</v>
      </c>
      <c r="AH16" t="s">
        <v>473</v>
      </c>
      <c r="AI16" t="s">
        <v>474</v>
      </c>
      <c r="AJ16" t="s">
        <v>475</v>
      </c>
      <c r="AK16" t="s">
        <v>476</v>
      </c>
      <c r="AL16" t="s">
        <v>477</v>
      </c>
      <c r="AM16" t="s">
        <v>478</v>
      </c>
      <c r="AN16" t="s">
        <v>479</v>
      </c>
      <c r="AO16" t="s">
        <v>480</v>
      </c>
      <c r="AP16" t="s">
        <v>481</v>
      </c>
      <c r="AQ16" t="s">
        <v>482</v>
      </c>
      <c r="AR16" t="s">
        <v>483</v>
      </c>
      <c r="AS16" t="s">
        <v>484</v>
      </c>
      <c r="AT16" t="s">
        <v>485</v>
      </c>
      <c r="AU16" t="s">
        <v>486</v>
      </c>
      <c r="AV16" t="s">
        <v>486</v>
      </c>
      <c r="AW16" t="s">
        <v>487</v>
      </c>
      <c r="AX16" t="s">
        <v>488</v>
      </c>
      <c r="AY16" t="s">
        <v>489</v>
      </c>
      <c r="AZ16" t="s">
        <v>490</v>
      </c>
      <c r="BT16" t="s">
        <v>491</v>
      </c>
      <c r="BU16" t="s">
        <v>98</v>
      </c>
      <c r="BV16" t="s">
        <v>492</v>
      </c>
      <c r="BW16" t="s">
        <v>446</v>
      </c>
      <c r="BX16" t="s">
        <v>446</v>
      </c>
      <c r="BZ16" s="29" t="s">
        <v>493</v>
      </c>
    </row>
    <row r="17" spans="1:78" x14ac:dyDescent="0.3">
      <c r="A17" s="12" t="s">
        <v>836</v>
      </c>
      <c r="O17" t="s">
        <v>98</v>
      </c>
      <c r="P17" t="s">
        <v>97</v>
      </c>
      <c r="R17" t="s">
        <v>495</v>
      </c>
      <c r="S17" t="s">
        <v>496</v>
      </c>
      <c r="T17" t="s">
        <v>497</v>
      </c>
      <c r="U17" t="s">
        <v>498</v>
      </c>
      <c r="V17" t="s">
        <v>499</v>
      </c>
      <c r="W17" t="s">
        <v>500</v>
      </c>
      <c r="X17" t="s">
        <v>501</v>
      </c>
      <c r="Y17" t="s">
        <v>502</v>
      </c>
      <c r="Z17" t="s">
        <v>503</v>
      </c>
      <c r="AA17" t="s">
        <v>504</v>
      </c>
      <c r="AB17" t="s">
        <v>505</v>
      </c>
      <c r="AC17" t="s">
        <v>506</v>
      </c>
      <c r="AD17" t="s">
        <v>507</v>
      </c>
      <c r="AE17" t="s">
        <v>508</v>
      </c>
      <c r="AF17" t="s">
        <v>509</v>
      </c>
      <c r="AG17" t="s">
        <v>510</v>
      </c>
      <c r="AH17" t="s">
        <v>511</v>
      </c>
      <c r="AI17" t="s">
        <v>512</v>
      </c>
      <c r="AJ17" t="s">
        <v>513</v>
      </c>
      <c r="AK17" t="s">
        <v>514</v>
      </c>
      <c r="AL17" t="s">
        <v>515</v>
      </c>
      <c r="AM17" t="s">
        <v>516</v>
      </c>
      <c r="AN17" t="s">
        <v>517</v>
      </c>
      <c r="AO17" t="s">
        <v>518</v>
      </c>
      <c r="AP17" t="s">
        <v>519</v>
      </c>
      <c r="AQ17" t="s">
        <v>520</v>
      </c>
      <c r="AR17" t="s">
        <v>521</v>
      </c>
      <c r="AS17" t="s">
        <v>522</v>
      </c>
      <c r="AT17" t="s">
        <v>523</v>
      </c>
      <c r="AU17" t="s">
        <v>524</v>
      </c>
      <c r="AV17" t="s">
        <v>524</v>
      </c>
      <c r="AW17" t="s">
        <v>525</v>
      </c>
      <c r="AX17" t="s">
        <v>526</v>
      </c>
      <c r="AY17" t="s">
        <v>527</v>
      </c>
      <c r="AZ17" t="s">
        <v>528</v>
      </c>
      <c r="BT17" t="s">
        <v>451</v>
      </c>
      <c r="BV17" t="s">
        <v>529</v>
      </c>
      <c r="BW17" t="s">
        <v>452</v>
      </c>
      <c r="BX17" t="s">
        <v>452</v>
      </c>
      <c r="BZ17" s="28" t="s">
        <v>632</v>
      </c>
    </row>
    <row r="18" spans="1:78" x14ac:dyDescent="0.3">
      <c r="A18" s="12" t="s">
        <v>530</v>
      </c>
      <c r="P18" t="s">
        <v>98</v>
      </c>
      <c r="R18" t="s">
        <v>532</v>
      </c>
      <c r="S18" t="s">
        <v>533</v>
      </c>
      <c r="T18" t="s">
        <v>534</v>
      </c>
      <c r="U18" t="s">
        <v>535</v>
      </c>
      <c r="V18" t="s">
        <v>536</v>
      </c>
      <c r="W18" t="s">
        <v>537</v>
      </c>
      <c r="X18" t="s">
        <v>538</v>
      </c>
      <c r="Y18" t="s">
        <v>539</v>
      </c>
      <c r="Z18" t="s">
        <v>540</v>
      </c>
      <c r="AA18" t="s">
        <v>541</v>
      </c>
      <c r="AB18" t="s">
        <v>542</v>
      </c>
      <c r="AC18" t="s">
        <v>543</v>
      </c>
      <c r="AD18" t="s">
        <v>543</v>
      </c>
      <c r="AE18" t="s">
        <v>544</v>
      </c>
      <c r="AF18" t="s">
        <v>545</v>
      </c>
      <c r="AG18" t="s">
        <v>546</v>
      </c>
      <c r="AH18" t="s">
        <v>547</v>
      </c>
      <c r="AI18" t="s">
        <v>548</v>
      </c>
      <c r="AJ18" t="s">
        <v>549</v>
      </c>
      <c r="AK18" t="s">
        <v>550</v>
      </c>
      <c r="AL18" t="s">
        <v>551</v>
      </c>
      <c r="AM18" t="s">
        <v>552</v>
      </c>
      <c r="AN18" t="s">
        <v>553</v>
      </c>
      <c r="AO18" t="s">
        <v>554</v>
      </c>
      <c r="AP18" t="s">
        <v>555</v>
      </c>
      <c r="AQ18" t="s">
        <v>556</v>
      </c>
      <c r="AR18" t="s">
        <v>557</v>
      </c>
      <c r="AS18" t="s">
        <v>558</v>
      </c>
      <c r="AT18" t="s">
        <v>559</v>
      </c>
      <c r="AU18" t="s">
        <v>560</v>
      </c>
      <c r="AV18" t="s">
        <v>560</v>
      </c>
      <c r="AW18" t="s">
        <v>561</v>
      </c>
      <c r="AX18" t="s">
        <v>562</v>
      </c>
      <c r="AY18" t="s">
        <v>563</v>
      </c>
      <c r="AZ18" t="s">
        <v>564</v>
      </c>
      <c r="BT18" t="s">
        <v>565</v>
      </c>
      <c r="BV18" t="s">
        <v>453</v>
      </c>
      <c r="BW18" t="s">
        <v>492</v>
      </c>
      <c r="BX18" t="s">
        <v>492</v>
      </c>
      <c r="BZ18" s="28" t="s">
        <v>661</v>
      </c>
    </row>
    <row r="19" spans="1:78" x14ac:dyDescent="0.3">
      <c r="A19" s="12" t="s">
        <v>837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577</v>
      </c>
      <c r="AE19" t="s">
        <v>578</v>
      </c>
      <c r="AF19" t="s">
        <v>579</v>
      </c>
      <c r="AG19" t="s">
        <v>580</v>
      </c>
      <c r="AH19" t="s">
        <v>581</v>
      </c>
      <c r="AI19" t="s">
        <v>582</v>
      </c>
      <c r="AJ19" t="s">
        <v>583</v>
      </c>
      <c r="AK19" t="s">
        <v>584</v>
      </c>
      <c r="AL19" t="s">
        <v>585</v>
      </c>
      <c r="AM19" t="s">
        <v>586</v>
      </c>
      <c r="AN19" t="s">
        <v>587</v>
      </c>
      <c r="AO19" t="s">
        <v>588</v>
      </c>
      <c r="AP19" t="s">
        <v>589</v>
      </c>
      <c r="AQ19" t="s">
        <v>590</v>
      </c>
      <c r="AR19" t="s">
        <v>591</v>
      </c>
      <c r="AS19" t="s">
        <v>592</v>
      </c>
      <c r="AT19" t="s">
        <v>593</v>
      </c>
      <c r="AU19" t="s">
        <v>594</v>
      </c>
      <c r="AV19" t="s">
        <v>440</v>
      </c>
      <c r="AW19" t="s">
        <v>595</v>
      </c>
      <c r="AX19" t="s">
        <v>524</v>
      </c>
      <c r="AY19" t="s">
        <v>596</v>
      </c>
      <c r="AZ19" t="s">
        <v>563</v>
      </c>
      <c r="BT19" t="s">
        <v>597</v>
      </c>
      <c r="BV19" t="s">
        <v>98</v>
      </c>
      <c r="BW19" t="s">
        <v>598</v>
      </c>
      <c r="BX19" t="s">
        <v>598</v>
      </c>
      <c r="BZ19" s="28" t="s">
        <v>681</v>
      </c>
    </row>
    <row r="20" spans="1:78" x14ac:dyDescent="0.3">
      <c r="A20" s="12" t="s">
        <v>599</v>
      </c>
      <c r="R20" t="s">
        <v>600</v>
      </c>
      <c r="S20" t="s">
        <v>601</v>
      </c>
      <c r="T20" t="s">
        <v>602</v>
      </c>
      <c r="U20" t="s">
        <v>603</v>
      </c>
      <c r="V20" t="s">
        <v>604</v>
      </c>
      <c r="W20" t="s">
        <v>605</v>
      </c>
      <c r="X20" t="s">
        <v>606</v>
      </c>
      <c r="Y20" t="s">
        <v>607</v>
      </c>
      <c r="Z20" t="s">
        <v>608</v>
      </c>
      <c r="AA20" t="s">
        <v>609</v>
      </c>
      <c r="AB20" t="s">
        <v>610</v>
      </c>
      <c r="AC20" t="s">
        <v>611</v>
      </c>
      <c r="AD20" t="s">
        <v>612</v>
      </c>
      <c r="AE20" t="s">
        <v>613</v>
      </c>
      <c r="AF20" t="s">
        <v>614</v>
      </c>
      <c r="AG20" t="s">
        <v>615</v>
      </c>
      <c r="AH20" t="s">
        <v>616</v>
      </c>
      <c r="AI20" t="s">
        <v>617</v>
      </c>
      <c r="AJ20" t="s">
        <v>618</v>
      </c>
      <c r="AK20" t="s">
        <v>619</v>
      </c>
      <c r="AL20" t="s">
        <v>620</v>
      </c>
      <c r="AM20" t="s">
        <v>621</v>
      </c>
      <c r="AN20" t="s">
        <v>622</v>
      </c>
      <c r="AO20" t="s">
        <v>623</v>
      </c>
      <c r="AP20" t="s">
        <v>624</v>
      </c>
      <c r="AQ20" t="s">
        <v>625</v>
      </c>
      <c r="AR20" t="s">
        <v>609</v>
      </c>
      <c r="AS20" t="s">
        <v>626</v>
      </c>
      <c r="AT20" t="s">
        <v>627</v>
      </c>
      <c r="AU20" t="s">
        <v>606</v>
      </c>
      <c r="AV20" t="s">
        <v>628</v>
      </c>
      <c r="AW20" t="s">
        <v>617</v>
      </c>
      <c r="AX20" t="s">
        <v>617</v>
      </c>
      <c r="AY20" t="s">
        <v>629</v>
      </c>
      <c r="AZ20" t="s">
        <v>630</v>
      </c>
      <c r="BT20" t="s">
        <v>631</v>
      </c>
      <c r="BW20" t="s">
        <v>98</v>
      </c>
      <c r="BX20" t="s">
        <v>98</v>
      </c>
      <c r="BZ20" s="26" t="s">
        <v>494</v>
      </c>
    </row>
    <row r="21" spans="1:78" x14ac:dyDescent="0.3">
      <c r="A21" s="12" t="s">
        <v>633</v>
      </c>
      <c r="R21" t="s">
        <v>634</v>
      </c>
      <c r="S21" t="s">
        <v>635</v>
      </c>
      <c r="T21" t="s">
        <v>636</v>
      </c>
      <c r="U21" t="s">
        <v>637</v>
      </c>
      <c r="V21" t="s">
        <v>609</v>
      </c>
      <c r="W21" t="s">
        <v>638</v>
      </c>
      <c r="X21" t="s">
        <v>609</v>
      </c>
      <c r="Y21" t="s">
        <v>639</v>
      </c>
      <c r="Z21" t="s">
        <v>640</v>
      </c>
      <c r="AA21" t="s">
        <v>641</v>
      </c>
      <c r="AB21" t="s">
        <v>642</v>
      </c>
      <c r="AC21" t="s">
        <v>643</v>
      </c>
      <c r="AD21" t="s">
        <v>644</v>
      </c>
      <c r="AE21" t="s">
        <v>645</v>
      </c>
      <c r="AF21" t="s">
        <v>646</v>
      </c>
      <c r="AG21" t="s">
        <v>647</v>
      </c>
      <c r="AH21" t="s">
        <v>640</v>
      </c>
      <c r="AI21" t="s">
        <v>648</v>
      </c>
      <c r="AJ21" t="s">
        <v>649</v>
      </c>
      <c r="AK21" t="s">
        <v>650</v>
      </c>
      <c r="AL21" t="s">
        <v>651</v>
      </c>
      <c r="AM21" t="s">
        <v>652</v>
      </c>
      <c r="AN21" t="s">
        <v>653</v>
      </c>
      <c r="AO21" t="s">
        <v>654</v>
      </c>
      <c r="AP21" t="s">
        <v>609</v>
      </c>
      <c r="AQ21" t="s">
        <v>655</v>
      </c>
      <c r="AR21" t="s">
        <v>641</v>
      </c>
      <c r="AS21" t="s">
        <v>609</v>
      </c>
      <c r="AT21" t="s">
        <v>656</v>
      </c>
      <c r="AU21" t="s">
        <v>657</v>
      </c>
      <c r="AV21" t="s">
        <v>657</v>
      </c>
      <c r="AW21" t="s">
        <v>658</v>
      </c>
      <c r="AX21" t="s">
        <v>486</v>
      </c>
      <c r="AY21" t="s">
        <v>659</v>
      </c>
      <c r="AZ21" t="s">
        <v>609</v>
      </c>
      <c r="BT21" t="s">
        <v>660</v>
      </c>
      <c r="BZ21" s="26" t="s">
        <v>698</v>
      </c>
    </row>
    <row r="22" spans="1:78" x14ac:dyDescent="0.3">
      <c r="A22" s="12" t="s">
        <v>662</v>
      </c>
      <c r="R22" t="s">
        <v>663</v>
      </c>
      <c r="S22" t="s">
        <v>664</v>
      </c>
      <c r="T22" t="s">
        <v>609</v>
      </c>
      <c r="U22" t="s">
        <v>609</v>
      </c>
      <c r="V22" t="s">
        <v>641</v>
      </c>
      <c r="W22" t="s">
        <v>665</v>
      </c>
      <c r="X22" t="s">
        <v>641</v>
      </c>
      <c r="Y22" t="s">
        <v>666</v>
      </c>
      <c r="Z22" t="s">
        <v>667</v>
      </c>
      <c r="AA22" t="s">
        <v>97</v>
      </c>
      <c r="AB22" t="s">
        <v>617</v>
      </c>
      <c r="AC22" t="s">
        <v>668</v>
      </c>
      <c r="AD22" t="s">
        <v>669</v>
      </c>
      <c r="AE22" t="s">
        <v>670</v>
      </c>
      <c r="AF22" t="s">
        <v>671</v>
      </c>
      <c r="AG22" t="s">
        <v>609</v>
      </c>
      <c r="AH22" t="s">
        <v>672</v>
      </c>
      <c r="AI22" t="s">
        <v>673</v>
      </c>
      <c r="AJ22" t="s">
        <v>609</v>
      </c>
      <c r="AK22" t="s">
        <v>674</v>
      </c>
      <c r="AL22" t="s">
        <v>609</v>
      </c>
      <c r="AM22" t="s">
        <v>675</v>
      </c>
      <c r="AN22" t="s">
        <v>676</v>
      </c>
      <c r="AO22" t="s">
        <v>677</v>
      </c>
      <c r="AP22" t="s">
        <v>641</v>
      </c>
      <c r="AQ22" t="s">
        <v>678</v>
      </c>
      <c r="AR22" t="s">
        <v>97</v>
      </c>
      <c r="AS22" t="s">
        <v>641</v>
      </c>
      <c r="AT22" t="s">
        <v>609</v>
      </c>
      <c r="AU22" t="s">
        <v>679</v>
      </c>
      <c r="AV22" t="s">
        <v>679</v>
      </c>
      <c r="AW22" t="s">
        <v>609</v>
      </c>
      <c r="AX22" t="s">
        <v>609</v>
      </c>
      <c r="AY22" t="s">
        <v>528</v>
      </c>
      <c r="AZ22" t="s">
        <v>680</v>
      </c>
      <c r="BT22" t="s">
        <v>98</v>
      </c>
      <c r="BZ22" s="26" t="s">
        <v>700</v>
      </c>
    </row>
    <row r="23" spans="1:78" x14ac:dyDescent="0.3">
      <c r="A23" s="57" t="s">
        <v>682</v>
      </c>
      <c r="R23" t="s">
        <v>683</v>
      </c>
      <c r="S23" t="s">
        <v>609</v>
      </c>
      <c r="T23" t="s">
        <v>641</v>
      </c>
      <c r="U23" t="s">
        <v>641</v>
      </c>
      <c r="V23" t="s">
        <v>97</v>
      </c>
      <c r="W23" t="s">
        <v>684</v>
      </c>
      <c r="X23" t="s">
        <v>97</v>
      </c>
      <c r="Y23" t="s">
        <v>609</v>
      </c>
      <c r="Z23" t="s">
        <v>609</v>
      </c>
      <c r="AA23" t="s">
        <v>98</v>
      </c>
      <c r="AB23" t="s">
        <v>685</v>
      </c>
      <c r="AC23" t="s">
        <v>617</v>
      </c>
      <c r="AD23" t="s">
        <v>686</v>
      </c>
      <c r="AE23" t="s">
        <v>609</v>
      </c>
      <c r="AF23" t="s">
        <v>609</v>
      </c>
      <c r="AG23" t="s">
        <v>641</v>
      </c>
      <c r="AH23" t="s">
        <v>617</v>
      </c>
      <c r="AI23" t="s">
        <v>687</v>
      </c>
      <c r="AJ23" t="s">
        <v>641</v>
      </c>
      <c r="AK23" t="s">
        <v>609</v>
      </c>
      <c r="AL23" t="s">
        <v>641</v>
      </c>
      <c r="AM23" t="s">
        <v>609</v>
      </c>
      <c r="AN23" t="s">
        <v>688</v>
      </c>
      <c r="AO23" t="s">
        <v>689</v>
      </c>
      <c r="AP23" t="s">
        <v>97</v>
      </c>
      <c r="AQ23" t="s">
        <v>690</v>
      </c>
      <c r="AR23" t="s">
        <v>98</v>
      </c>
      <c r="AS23" t="s">
        <v>97</v>
      </c>
      <c r="AT23" t="s">
        <v>641</v>
      </c>
      <c r="AU23" t="s">
        <v>609</v>
      </c>
      <c r="AV23" t="s">
        <v>609</v>
      </c>
      <c r="AW23" t="s">
        <v>641</v>
      </c>
      <c r="AX23" t="s">
        <v>641</v>
      </c>
      <c r="AY23" t="s">
        <v>691</v>
      </c>
      <c r="AZ23" t="s">
        <v>97</v>
      </c>
      <c r="BZ23" s="26" t="s">
        <v>702</v>
      </c>
    </row>
    <row r="24" spans="1:78" x14ac:dyDescent="0.3">
      <c r="A24" s="12" t="s">
        <v>692</v>
      </c>
      <c r="R24" t="s">
        <v>617</v>
      </c>
      <c r="S24" t="s">
        <v>641</v>
      </c>
      <c r="T24" t="s">
        <v>97</v>
      </c>
      <c r="U24" t="s">
        <v>97</v>
      </c>
      <c r="V24" t="s">
        <v>98</v>
      </c>
      <c r="W24" t="s">
        <v>609</v>
      </c>
      <c r="X24" t="s">
        <v>98</v>
      </c>
      <c r="Y24" t="s">
        <v>641</v>
      </c>
      <c r="Z24" t="s">
        <v>641</v>
      </c>
      <c r="AA24" t="s">
        <v>844</v>
      </c>
      <c r="AB24" t="s">
        <v>693</v>
      </c>
      <c r="AC24" t="s">
        <v>609</v>
      </c>
      <c r="AD24" t="s">
        <v>617</v>
      </c>
      <c r="AE24" t="s">
        <v>641</v>
      </c>
      <c r="AF24" t="s">
        <v>641</v>
      </c>
      <c r="AG24" t="s">
        <v>97</v>
      </c>
      <c r="AH24" t="s">
        <v>609</v>
      </c>
      <c r="AI24" t="s">
        <v>690</v>
      </c>
      <c r="AJ24" t="s">
        <v>97</v>
      </c>
      <c r="AK24" t="s">
        <v>641</v>
      </c>
      <c r="AL24" t="s">
        <v>97</v>
      </c>
      <c r="AM24" t="s">
        <v>641</v>
      </c>
      <c r="AN24" t="s">
        <v>609</v>
      </c>
      <c r="AO24" t="s">
        <v>609</v>
      </c>
      <c r="AP24" t="s">
        <v>98</v>
      </c>
      <c r="AQ24" t="s">
        <v>609</v>
      </c>
      <c r="AR24" t="s">
        <v>844</v>
      </c>
      <c r="AS24" t="s">
        <v>98</v>
      </c>
      <c r="AT24" t="s">
        <v>97</v>
      </c>
      <c r="AU24" t="s">
        <v>641</v>
      </c>
      <c r="AV24" t="s">
        <v>641</v>
      </c>
      <c r="AW24" t="s">
        <v>97</v>
      </c>
      <c r="AX24" t="s">
        <v>97</v>
      </c>
      <c r="AY24" t="s">
        <v>609</v>
      </c>
      <c r="AZ24" t="s">
        <v>98</v>
      </c>
      <c r="BZ24" s="26" t="s">
        <v>704</v>
      </c>
    </row>
    <row r="25" spans="1:78" x14ac:dyDescent="0.3">
      <c r="A25" s="12" t="s">
        <v>694</v>
      </c>
      <c r="R25" t="s">
        <v>609</v>
      </c>
      <c r="S25" t="s">
        <v>97</v>
      </c>
      <c r="T25" t="s">
        <v>98</v>
      </c>
      <c r="U25" t="s">
        <v>98</v>
      </c>
      <c r="V25" t="s">
        <v>844</v>
      </c>
      <c r="W25" t="s">
        <v>641</v>
      </c>
      <c r="X25" t="s">
        <v>844</v>
      </c>
      <c r="Y25" t="s">
        <v>97</v>
      </c>
      <c r="Z25" t="s">
        <v>97</v>
      </c>
      <c r="AB25" t="s">
        <v>609</v>
      </c>
      <c r="AC25" t="s">
        <v>641</v>
      </c>
      <c r="AD25" t="s">
        <v>695</v>
      </c>
      <c r="AE25" t="s">
        <v>97</v>
      </c>
      <c r="AF25" t="s">
        <v>97</v>
      </c>
      <c r="AG25" t="s">
        <v>98</v>
      </c>
      <c r="AH25" t="s">
        <v>641</v>
      </c>
      <c r="AI25" t="s">
        <v>609</v>
      </c>
      <c r="AJ25" t="s">
        <v>98</v>
      </c>
      <c r="AK25" t="s">
        <v>97</v>
      </c>
      <c r="AL25" t="s">
        <v>98</v>
      </c>
      <c r="AM25" t="s">
        <v>97</v>
      </c>
      <c r="AN25" t="s">
        <v>641</v>
      </c>
      <c r="AO25" t="s">
        <v>641</v>
      </c>
      <c r="AP25" t="s">
        <v>844</v>
      </c>
      <c r="AQ25" t="s">
        <v>641</v>
      </c>
      <c r="AS25" t="s">
        <v>844</v>
      </c>
      <c r="AT25" t="s">
        <v>98</v>
      </c>
      <c r="AU25" t="s">
        <v>97</v>
      </c>
      <c r="AV25" t="s">
        <v>97</v>
      </c>
      <c r="AW25" t="s">
        <v>98</v>
      </c>
      <c r="AX25" t="s">
        <v>98</v>
      </c>
      <c r="AY25" t="s">
        <v>641</v>
      </c>
      <c r="AZ25" t="s">
        <v>844</v>
      </c>
      <c r="BZ25" s="26" t="s">
        <v>706</v>
      </c>
    </row>
    <row r="26" spans="1:78" x14ac:dyDescent="0.3">
      <c r="A26" s="12" t="s">
        <v>696</v>
      </c>
      <c r="R26" t="s">
        <v>641</v>
      </c>
      <c r="S26" t="s">
        <v>98</v>
      </c>
      <c r="T26" t="s">
        <v>844</v>
      </c>
      <c r="U26" t="s">
        <v>844</v>
      </c>
      <c r="W26" t="s">
        <v>97</v>
      </c>
      <c r="Y26" t="s">
        <v>98</v>
      </c>
      <c r="Z26" t="s">
        <v>98</v>
      </c>
      <c r="AB26" t="s">
        <v>641</v>
      </c>
      <c r="AC26" t="s">
        <v>97</v>
      </c>
      <c r="AD26" t="s">
        <v>609</v>
      </c>
      <c r="AE26" t="s">
        <v>98</v>
      </c>
      <c r="AF26" t="s">
        <v>98</v>
      </c>
      <c r="AG26" t="s">
        <v>844</v>
      </c>
      <c r="AH26" t="s">
        <v>97</v>
      </c>
      <c r="AI26" t="s">
        <v>641</v>
      </c>
      <c r="AJ26" t="s">
        <v>844</v>
      </c>
      <c r="AK26" t="s">
        <v>98</v>
      </c>
      <c r="AL26" t="s">
        <v>844</v>
      </c>
      <c r="AM26" t="s">
        <v>98</v>
      </c>
      <c r="AN26" t="s">
        <v>97</v>
      </c>
      <c r="AO26" t="s">
        <v>97</v>
      </c>
      <c r="AQ26" t="s">
        <v>97</v>
      </c>
      <c r="AT26" t="s">
        <v>844</v>
      </c>
      <c r="AU26" t="s">
        <v>98</v>
      </c>
      <c r="AV26" t="s">
        <v>98</v>
      </c>
      <c r="AW26" t="s">
        <v>844</v>
      </c>
      <c r="AX26" t="s">
        <v>844</v>
      </c>
      <c r="AY26" t="s">
        <v>97</v>
      </c>
      <c r="BZ26" s="26" t="s">
        <v>708</v>
      </c>
    </row>
    <row r="27" spans="1:78" x14ac:dyDescent="0.3">
      <c r="A27" s="12" t="s">
        <v>697</v>
      </c>
      <c r="R27" t="s">
        <v>97</v>
      </c>
      <c r="S27" t="s">
        <v>844</v>
      </c>
      <c r="W27" t="s">
        <v>98</v>
      </c>
      <c r="Y27" t="s">
        <v>844</v>
      </c>
      <c r="Z27" t="s">
        <v>844</v>
      </c>
      <c r="AB27" t="s">
        <v>97</v>
      </c>
      <c r="AC27" t="s">
        <v>98</v>
      </c>
      <c r="AD27" t="s">
        <v>641</v>
      </c>
      <c r="AE27" t="s">
        <v>844</v>
      </c>
      <c r="AF27" t="s">
        <v>844</v>
      </c>
      <c r="AH27" t="s">
        <v>98</v>
      </c>
      <c r="AI27" t="s">
        <v>97</v>
      </c>
      <c r="AK27" t="s">
        <v>844</v>
      </c>
      <c r="AM27" t="s">
        <v>844</v>
      </c>
      <c r="AN27" t="s">
        <v>98</v>
      </c>
      <c r="AO27" t="s">
        <v>98</v>
      </c>
      <c r="AQ27" t="s">
        <v>98</v>
      </c>
      <c r="AU27" t="s">
        <v>844</v>
      </c>
      <c r="AV27" t="s">
        <v>844</v>
      </c>
      <c r="AY27" t="s">
        <v>98</v>
      </c>
      <c r="BZ27" s="26" t="s">
        <v>710</v>
      </c>
    </row>
    <row r="28" spans="1:78" x14ac:dyDescent="0.3">
      <c r="A28" s="12" t="s">
        <v>699</v>
      </c>
      <c r="R28" t="s">
        <v>98</v>
      </c>
      <c r="W28" t="s">
        <v>844</v>
      </c>
      <c r="AB28" t="s">
        <v>98</v>
      </c>
      <c r="AC28" t="s">
        <v>844</v>
      </c>
      <c r="AD28" t="s">
        <v>97</v>
      </c>
      <c r="AH28" t="s">
        <v>844</v>
      </c>
      <c r="AI28" t="s">
        <v>98</v>
      </c>
      <c r="AN28" t="s">
        <v>844</v>
      </c>
      <c r="AO28" t="s">
        <v>844</v>
      </c>
      <c r="AQ28" t="s">
        <v>844</v>
      </c>
      <c r="AY28" t="s">
        <v>844</v>
      </c>
      <c r="BZ28" s="27" t="s">
        <v>712</v>
      </c>
    </row>
    <row r="29" spans="1:78" x14ac:dyDescent="0.3">
      <c r="A29" s="12" t="s">
        <v>701</v>
      </c>
      <c r="R29" t="s">
        <v>844</v>
      </c>
      <c r="AB29" t="s">
        <v>844</v>
      </c>
      <c r="AD29" t="s">
        <v>844</v>
      </c>
      <c r="AI29" t="s">
        <v>844</v>
      </c>
      <c r="BZ29" s="26" t="s">
        <v>714</v>
      </c>
    </row>
    <row r="30" spans="1:78" x14ac:dyDescent="0.3">
      <c r="A30" s="12" t="s">
        <v>703</v>
      </c>
      <c r="BZ30" s="26" t="s">
        <v>716</v>
      </c>
    </row>
    <row r="31" spans="1:78" x14ac:dyDescent="0.3">
      <c r="A31" s="12" t="s">
        <v>705</v>
      </c>
      <c r="BZ31" s="26" t="s">
        <v>718</v>
      </c>
    </row>
    <row r="32" spans="1:78" x14ac:dyDescent="0.3">
      <c r="A32" s="12" t="s">
        <v>707</v>
      </c>
    </row>
    <row r="33" spans="1:1" x14ac:dyDescent="0.3">
      <c r="A33" s="12" t="s">
        <v>709</v>
      </c>
    </row>
    <row r="34" spans="1:1" x14ac:dyDescent="0.3">
      <c r="A34" s="12" t="s">
        <v>711</v>
      </c>
    </row>
    <row r="35" spans="1:1" x14ac:dyDescent="0.3">
      <c r="A35" s="12" t="s">
        <v>713</v>
      </c>
    </row>
    <row r="36" spans="1:1" x14ac:dyDescent="0.3">
      <c r="A36" s="12" t="s">
        <v>715</v>
      </c>
    </row>
    <row r="37" spans="1:1" x14ac:dyDescent="0.3">
      <c r="A37" s="12" t="s">
        <v>717</v>
      </c>
    </row>
    <row r="38" spans="1:1" x14ac:dyDescent="0.3">
      <c r="A38" s="12" t="s">
        <v>719</v>
      </c>
    </row>
    <row r="39" spans="1:1" x14ac:dyDescent="0.3">
      <c r="A39" s="12" t="s">
        <v>720</v>
      </c>
    </row>
    <row r="40" spans="1:1" x14ac:dyDescent="0.3">
      <c r="A40" s="12" t="s">
        <v>721</v>
      </c>
    </row>
    <row r="41" spans="1:1" x14ac:dyDescent="0.3">
      <c r="A41" s="12" t="s">
        <v>722</v>
      </c>
    </row>
    <row r="42" spans="1:1" x14ac:dyDescent="0.3">
      <c r="A42" s="12" t="s">
        <v>723</v>
      </c>
    </row>
    <row r="43" spans="1:1" x14ac:dyDescent="0.3">
      <c r="A43" s="12" t="s">
        <v>724</v>
      </c>
    </row>
    <row r="44" spans="1:1" x14ac:dyDescent="0.3">
      <c r="A44" s="12" t="s">
        <v>725</v>
      </c>
    </row>
    <row r="45" spans="1:1" x14ac:dyDescent="0.3">
      <c r="A45" s="12" t="s">
        <v>727</v>
      </c>
    </row>
    <row r="46" spans="1:1" x14ac:dyDescent="0.3">
      <c r="A46" s="12" t="s">
        <v>726</v>
      </c>
    </row>
    <row r="47" spans="1:1" x14ac:dyDescent="0.3">
      <c r="A47" s="12" t="s">
        <v>728</v>
      </c>
    </row>
    <row r="48" spans="1:1" x14ac:dyDescent="0.3">
      <c r="A48" s="12" t="s">
        <v>729</v>
      </c>
    </row>
    <row r="49" spans="1:1" x14ac:dyDescent="0.3">
      <c r="A49" s="12" t="s">
        <v>730</v>
      </c>
    </row>
    <row r="50" spans="1:1" x14ac:dyDescent="0.3">
      <c r="A50" s="12" t="s">
        <v>731</v>
      </c>
    </row>
    <row r="51" spans="1:1" x14ac:dyDescent="0.3">
      <c r="A51" s="12" t="s">
        <v>732</v>
      </c>
    </row>
    <row r="52" spans="1:1" x14ac:dyDescent="0.3">
      <c r="A52" s="12" t="s">
        <v>733</v>
      </c>
    </row>
    <row r="53" spans="1:1" x14ac:dyDescent="0.3">
      <c r="A53" s="12" t="s">
        <v>835</v>
      </c>
    </row>
    <row r="54" spans="1:1" x14ac:dyDescent="0.3">
      <c r="A54" s="12" t="s">
        <v>734</v>
      </c>
    </row>
    <row r="55" spans="1:1" x14ac:dyDescent="0.3">
      <c r="A55" s="12" t="s">
        <v>735</v>
      </c>
    </row>
    <row r="56" spans="1:1" x14ac:dyDescent="0.3">
      <c r="A56" s="12" t="s">
        <v>736</v>
      </c>
    </row>
    <row r="57" spans="1:1" x14ac:dyDescent="0.3">
      <c r="A57" s="12" t="s">
        <v>737</v>
      </c>
    </row>
    <row r="58" spans="1:1" x14ac:dyDescent="0.3">
      <c r="A58" s="12" t="s">
        <v>738</v>
      </c>
    </row>
    <row r="59" spans="1:1" x14ac:dyDescent="0.3">
      <c r="A59" s="12" t="s">
        <v>739</v>
      </c>
    </row>
    <row r="60" spans="1:1" x14ac:dyDescent="0.3">
      <c r="A60" s="12" t="s">
        <v>740</v>
      </c>
    </row>
    <row r="61" spans="1:1" x14ac:dyDescent="0.3">
      <c r="A61" s="12" t="s">
        <v>741</v>
      </c>
    </row>
    <row r="62" spans="1:1" x14ac:dyDescent="0.3">
      <c r="A62" s="12" t="s">
        <v>742</v>
      </c>
    </row>
    <row r="63" spans="1:1" x14ac:dyDescent="0.3">
      <c r="A63" s="12" t="s">
        <v>743</v>
      </c>
    </row>
    <row r="64" spans="1:1" x14ac:dyDescent="0.3">
      <c r="A64" s="12" t="s">
        <v>744</v>
      </c>
    </row>
    <row r="65" spans="1:1" x14ac:dyDescent="0.3">
      <c r="A65" s="12" t="s">
        <v>745</v>
      </c>
    </row>
    <row r="66" spans="1:1" x14ac:dyDescent="0.3">
      <c r="A66" s="12" t="s">
        <v>746</v>
      </c>
    </row>
    <row r="67" spans="1:1" x14ac:dyDescent="0.3">
      <c r="A67" s="12" t="s">
        <v>747</v>
      </c>
    </row>
    <row r="68" spans="1:1" x14ac:dyDescent="0.3">
      <c r="A68" s="12" t="s">
        <v>748</v>
      </c>
    </row>
    <row r="69" spans="1:1" x14ac:dyDescent="0.3">
      <c r="A69" s="12" t="s">
        <v>749</v>
      </c>
    </row>
    <row r="70" spans="1:1" x14ac:dyDescent="0.3">
      <c r="A70" s="12" t="s">
        <v>750</v>
      </c>
    </row>
    <row r="71" spans="1:1" x14ac:dyDescent="0.3">
      <c r="A71" s="12" t="s">
        <v>751</v>
      </c>
    </row>
    <row r="72" spans="1:1" x14ac:dyDescent="0.3">
      <c r="A72" s="12" t="s">
        <v>752</v>
      </c>
    </row>
    <row r="73" spans="1:1" x14ac:dyDescent="0.3">
      <c r="A73" s="12" t="s">
        <v>753</v>
      </c>
    </row>
    <row r="74" spans="1:1" x14ac:dyDescent="0.3">
      <c r="A74" s="12" t="s">
        <v>754</v>
      </c>
    </row>
    <row r="75" spans="1:1" x14ac:dyDescent="0.3">
      <c r="A75" s="12" t="s">
        <v>755</v>
      </c>
    </row>
    <row r="76" spans="1:1" x14ac:dyDescent="0.3">
      <c r="A76" s="12" t="s">
        <v>756</v>
      </c>
    </row>
    <row r="77" spans="1:1" x14ac:dyDescent="0.3">
      <c r="A77" s="12" t="s">
        <v>757</v>
      </c>
    </row>
    <row r="78" spans="1:1" x14ac:dyDescent="0.3">
      <c r="A78" s="5" t="s">
        <v>758</v>
      </c>
    </row>
    <row r="79" spans="1:1" x14ac:dyDescent="0.3">
      <c r="A79" s="5" t="s">
        <v>759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78</vt:i4>
      </vt:variant>
    </vt:vector>
  </HeadingPairs>
  <TitlesOfParts>
    <vt:vector size="87" baseType="lpstr">
      <vt:lpstr>Nro. de estudiantes</vt:lpstr>
      <vt:lpstr>Nómina de personal</vt:lpstr>
      <vt:lpstr>Distributivo de trabajo</vt:lpstr>
      <vt:lpstr>Validación carga horaria</vt:lpstr>
      <vt:lpstr>Resumen</vt:lpstr>
      <vt:lpstr>Notas explicativas</vt:lpstr>
      <vt:lpstr>Plan de estudios ordinaria</vt:lpstr>
      <vt:lpstr>Malla curricular extraor</vt:lpstr>
      <vt:lpstr>Parametros</vt:lpstr>
      <vt:lpstr>Bachillerato_Complementario_en_artes</vt:lpstr>
      <vt:lpstr>Bachillerato_General_Unificado</vt:lpstr>
      <vt:lpstr>Bachillerato_General_Unificado_Bilingüe</vt:lpstr>
      <vt:lpstr>Bachillerato_Técnico</vt:lpstr>
      <vt:lpstr>Bachillerato_Técnico_Productivo</vt:lpstr>
      <vt:lpstr>Directivo</vt:lpstr>
      <vt:lpstr>Educación_General_Básica_Elemental</vt:lpstr>
      <vt:lpstr>Educación_General_Básica_Elemental_Bilingüe</vt:lpstr>
      <vt:lpstr>Educación_General_Básica_Media</vt:lpstr>
      <vt:lpstr>Educación_General_Básica_Media_Bilingüe</vt:lpstr>
      <vt:lpstr>Educación_General_Básica_Preparatoria</vt:lpstr>
      <vt:lpstr>Educación_General_Básica_Preparatoria_Bilingüe</vt:lpstr>
      <vt:lpstr>Educación_General_Básica_Superior</vt:lpstr>
      <vt:lpstr>Educación_General_Básica_Superior_Bilingüe</vt:lpstr>
      <vt:lpstr>Educación_Inicial</vt:lpstr>
      <vt:lpstr>FAC_Artes_Plásticas_arte_gráfico</vt:lpstr>
      <vt:lpstr>FAC_Artes_Plásticas_escultura</vt:lpstr>
      <vt:lpstr>FAC_Artes_Plásticas_pintura</vt:lpstr>
      <vt:lpstr>FAC_Danza</vt:lpstr>
      <vt:lpstr>FAC_Música</vt:lpstr>
      <vt:lpstr>FIP_Aplicación_de_Proyectos_de_Construcción</vt:lpstr>
      <vt:lpstr>FIP_Calzado_y_Marroquinería</vt:lpstr>
      <vt:lpstr>FIP_Chapistería_y_Pintura</vt:lpstr>
      <vt:lpstr>FIP_Climatización</vt:lpstr>
      <vt:lpstr>FIP_Comercialización_y_Ventas</vt:lpstr>
      <vt:lpstr>FIP_Comercio_Exterior</vt:lpstr>
      <vt:lpstr>FIP_Conservación_y_manejo_de_RN</vt:lpstr>
      <vt:lpstr>FIP_Contabilidad</vt:lpstr>
      <vt:lpstr>FIP_Cultivo_de_Peces</vt:lpstr>
      <vt:lpstr>FIP_Deportes_de_Equipo</vt:lpstr>
      <vt:lpstr>FIP_Diseño_de_Modas</vt:lpstr>
      <vt:lpstr>FIP_Diseño_Gráfico</vt:lpstr>
      <vt:lpstr>FIP_Dispositivos_y_Conectividad</vt:lpstr>
      <vt:lpstr>FIP_EbanisteríaTallado_y_Escultura</vt:lpstr>
      <vt:lpstr>FIP_Electromecánica</vt:lpstr>
      <vt:lpstr>FIP_Electromecánica_Automotriz</vt:lpstr>
      <vt:lpstr>FIP_Electrónica_de_Consumo</vt:lpstr>
      <vt:lpstr>FIP_Escultura_ArteGráfico</vt:lpstr>
      <vt:lpstr>FIP_Fabricación_y_Montaje_de_Muebles</vt:lpstr>
      <vt:lpstr>FIP_Gestión_Administrativa</vt:lpstr>
      <vt:lpstr>FIP_Gestión_y_Desarrollo_Comunitario</vt:lpstr>
      <vt:lpstr>FIP_Industria_de_la_Confección</vt:lpstr>
      <vt:lpstr>FIP_Industria_Textil</vt:lpstr>
      <vt:lpstr>FIP_Industrialización_de_productos_alimenticios</vt:lpstr>
      <vt:lpstr>FIP_Informática</vt:lpstr>
      <vt:lpstr>FIP_Instalaciones_Equipos_y_Máquinas_Eléctricas</vt:lpstr>
      <vt:lpstr>FIP_Logística_Empresarial</vt:lpstr>
      <vt:lpstr>FIP_Mecanizado_y_Construcciones_Metálicas</vt:lpstr>
      <vt:lpstr>FIP_Mecatrónica</vt:lpstr>
      <vt:lpstr>FIP_Música</vt:lpstr>
      <vt:lpstr>FIP_Pintura_Cerámica</vt:lpstr>
      <vt:lpstr>FIP_Producción_Agroecológica</vt:lpstr>
      <vt:lpstr>FIP_Producción_Agropecuaria</vt:lpstr>
      <vt:lpstr>FIP_Programación_de_Software</vt:lpstr>
      <vt:lpstr>FIP_Promotor_en_Recreación_y_Deportes</vt:lpstr>
      <vt:lpstr>FIP_Servicios_Hoteleros</vt:lpstr>
      <vt:lpstr>FIP_Ventas_e_Información_Turística</vt:lpstr>
      <vt:lpstr>FTP_Asistente_de_obras_civiles</vt:lpstr>
      <vt:lpstr>FTP_Cocina_tradicional</vt:lpstr>
      <vt:lpstr>FTP_Conservería</vt:lpstr>
      <vt:lpstr>FTP_Control_de_transformación_de_alimentos</vt:lpstr>
      <vt:lpstr>FTP_Diseño_de_Modas</vt:lpstr>
      <vt:lpstr>FTP_Elaborados_Cárnicos</vt:lpstr>
      <vt:lpstr>FTP_Elaborados_Lácteos</vt:lpstr>
      <vt:lpstr>FTP_Emprendimiento_agrícola</vt:lpstr>
      <vt:lpstr>FTP_Ensamble_y_mantenimiento_de_equipos_electrónicos</vt:lpstr>
      <vt:lpstr>FTP_Fábrica_de_carrocerías</vt:lpstr>
      <vt:lpstr>FTP_Futbolista_profesional</vt:lpstr>
      <vt:lpstr>FTP_Gestor_especialista_en_ventas</vt:lpstr>
      <vt:lpstr>FTP_Guardaparques</vt:lpstr>
      <vt:lpstr>FTP_Instalaciones_hidrosanitarias</vt:lpstr>
      <vt:lpstr>FTP_Logística_Empresarial</vt:lpstr>
      <vt:lpstr>FTP_Manejo_forestal_y_transformación_primaria_de_la_madera</vt:lpstr>
      <vt:lpstr>FTP_Procesos_de_soldadura</vt:lpstr>
      <vt:lpstr>FTP_Seguridad_industrial</vt:lpstr>
      <vt:lpstr>FTP_Servicio_eléctrico_electrónico_automotriz</vt:lpstr>
      <vt:lpstr>Prácticas_Innovadoras_BGU</vt:lpstr>
      <vt:lpstr>Prácticas_Innovadoras_BT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Ivan Gallardo Proaño</dc:creator>
  <cp:keywords/>
  <dc:description/>
  <cp:lastModifiedBy>PERSONAL</cp:lastModifiedBy>
  <cp:revision/>
  <cp:lastPrinted>2024-07-02T13:25:48Z</cp:lastPrinted>
  <dcterms:created xsi:type="dcterms:W3CDTF">2021-07-27T00:12:51Z</dcterms:created>
  <dcterms:modified xsi:type="dcterms:W3CDTF">2024-07-11T22:20:09Z</dcterms:modified>
  <cp:category/>
  <cp:contentStatus/>
</cp:coreProperties>
</file>