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CRETARIA\Desktop\2. SECRETARIA BLANCA\1. PROMOCIONES Y CALIFICACIONES\CALIFICACIONES  14-15\DECIMO\"/>
    </mc:Choice>
  </mc:AlternateContent>
  <bookViews>
    <workbookView xWindow="0" yWindow="0" windowWidth="19320" windowHeight="7755" tabRatio="553" activeTab="1"/>
  </bookViews>
  <sheets>
    <sheet name="PA" sheetId="15" r:id="rId1"/>
    <sheet name="PROMOCIONES" sheetId="23" r:id="rId2"/>
    <sheet name="CERTIFICADO MATRÍCULA" sheetId="24" r:id="rId3"/>
  </sheets>
  <externalReferences>
    <externalReference r:id="rId4"/>
    <externalReference r:id="rId5"/>
    <externalReference r:id="rId6"/>
  </externalReferences>
  <definedNames>
    <definedName name="_xlnm.Print_Area" localSheetId="2">'CERTIFICADO MATRÍCULA'!$A$1:$I$35</definedName>
    <definedName name="_xlnm.Print_Area" localSheetId="0">PA!$A$1:$AR$42</definedName>
    <definedName name="_xlnm.Print_Area" localSheetId="1">PROMOCIONES!$A$1:$H$40</definedName>
    <definedName name="CODIGO" localSheetId="1">[1]bd!$A$2:$A$24</definedName>
    <definedName name="CODIGO">#REF!</definedName>
    <definedName name="DECIMO_A" localSheetId="1">#REF!</definedName>
    <definedName name="DECIMO_A">#REF!</definedName>
    <definedName name="DECIMO_B" localSheetId="1">#REF!</definedName>
    <definedName name="DECIMO_B">#REF!</definedName>
    <definedName name="DECIMO_C" localSheetId="1">#REF!</definedName>
    <definedName name="DECIMO_C">#REF!</definedName>
    <definedName name="FOTO" localSheetId="1">INDIRECT(PROMOCIONES!MIFOTO)</definedName>
    <definedName name="FOTO">INDIRECT(MIFOTO)</definedName>
    <definedName name="IMAG1">#REF!</definedName>
    <definedName name="IMAG10">#REF!</definedName>
    <definedName name="IMAG11">#REF!</definedName>
    <definedName name="IMAG12">#REF!</definedName>
    <definedName name="IMAG13">#REF!</definedName>
    <definedName name="IMAG14">#REF!</definedName>
    <definedName name="IMAG15">#REF!</definedName>
    <definedName name="IMAG16">#REF!</definedName>
    <definedName name="IMAG17">#REF!</definedName>
    <definedName name="IMAG18">#REF!</definedName>
    <definedName name="IMAG19">#REF!</definedName>
    <definedName name="IMAG2">#REF!</definedName>
    <definedName name="IMAG20">#REF!</definedName>
    <definedName name="IMAG21">#REF!</definedName>
    <definedName name="IMAG22">#REF!</definedName>
    <definedName name="IMAG23">#REF!</definedName>
    <definedName name="IMAG24" localSheetId="1">[1]bd!#REF!</definedName>
    <definedName name="IMAG24">#REF!</definedName>
    <definedName name="IMAG25" localSheetId="1">[1]bd!#REF!</definedName>
    <definedName name="IMAG25">#REF!</definedName>
    <definedName name="IMAG26" localSheetId="1">[1]bd!#REF!</definedName>
    <definedName name="IMAG26">#REF!</definedName>
    <definedName name="IMAG27" localSheetId="1">[1]bd!#REF!</definedName>
    <definedName name="IMAG27">#REF!</definedName>
    <definedName name="IMAG28" localSheetId="1">[1]bd!#REF!</definedName>
    <definedName name="IMAG28">#REF!</definedName>
    <definedName name="IMAG3">#REF!</definedName>
    <definedName name="IMAG4">#REF!</definedName>
    <definedName name="IMAG5">#REF!</definedName>
    <definedName name="IMAG6">#REF!</definedName>
    <definedName name="IMAG7">#REF!</definedName>
    <definedName name="IMAG8">#REF!</definedName>
    <definedName name="IMAG9">#REF!</definedName>
    <definedName name="MIFOTO" localSheetId="1">PROMOCIONES!#REF!</definedName>
    <definedName name="MIFOTO">#REF!</definedName>
    <definedName name="NOTAS1" localSheetId="1">'[2]QUIMESTRE I'!$A$8:$CB$30</definedName>
    <definedName name="NOTAS1">'[2]QUIMESTRE I'!$A$8:$CB$30</definedName>
    <definedName name="NOTAS2" localSheetId="1">'[2]QUIMESTRE 2'!$A$8:$CV$41</definedName>
    <definedName name="NOTAS2">'[2]QUIMESTRE 2'!$A$8:$CV$41</definedName>
    <definedName name="NOVENO_A" localSheetId="1">#REF!</definedName>
    <definedName name="NOVENO_A">#REF!</definedName>
    <definedName name="NOVENO_B" localSheetId="1">#REF!</definedName>
    <definedName name="NOVENO_B">#REF!</definedName>
    <definedName name="NOVENO_C" localSheetId="1">#REF!</definedName>
    <definedName name="NOVENO_C">#REF!</definedName>
    <definedName name="NOVENO_D" localSheetId="1">#REF!</definedName>
    <definedName name="NOVENO_D">#REF!</definedName>
    <definedName name="OCTAVO_A" localSheetId="1">#REF!</definedName>
    <definedName name="OCTAVO_A">#REF!</definedName>
    <definedName name="OCTAVO_B" localSheetId="1">#REF!</definedName>
    <definedName name="OCTAVO_B">#REF!</definedName>
    <definedName name="OCTAVO_C" localSheetId="1">#REF!</definedName>
    <definedName name="OCTAVO_C">#REF!</definedName>
    <definedName name="OCTAVO_D" localSheetId="1">#REF!</definedName>
    <definedName name="OCTAVO_D">#REF!</definedName>
    <definedName name="PRIMERO" localSheetId="1">#REF!</definedName>
    <definedName name="PRIMERO">#REF!</definedName>
    <definedName name="PRIMERO_AAII_A" localSheetId="1">#REF!</definedName>
    <definedName name="PRIMERO_AAII_A">#REF!</definedName>
    <definedName name="PRIMERO_GEN_UNIF" localSheetId="1">#REF!</definedName>
    <definedName name="PRIMERO_GEN_UNIF">#REF!</definedName>
    <definedName name="PRIMERO_IEME_A" localSheetId="1">#REF!</definedName>
    <definedName name="PRIMERO_IEME_A">#REF!</definedName>
    <definedName name="PRIMERO_IEME_B" localSheetId="1">#REF!</definedName>
    <definedName name="PRIMERO_IEME_B">#REF!</definedName>
    <definedName name="SEGUNDO_AAII" localSheetId="1">#REF!</definedName>
    <definedName name="SEGUNDO_AAII">#REF!</definedName>
    <definedName name="SEGUNDO_GEN_UNIF" localSheetId="1">#REF!</definedName>
    <definedName name="SEGUNDO_GEN_UNIF">#REF!</definedName>
    <definedName name="SEGUNDO_IEME_A" localSheetId="1">#REF!</definedName>
    <definedName name="SEGUNDO_IEME_A">#REF!</definedName>
    <definedName name="SEGUNDO_IEME_B" localSheetId="1">#REF!</definedName>
    <definedName name="SEGUNDO_IEME_B">#REF!</definedName>
    <definedName name="TERCERO_AAII" localSheetId="1">#REF!</definedName>
    <definedName name="TERCERO_AAII">#REF!</definedName>
    <definedName name="TERCERO_GEN_UNIF" localSheetId="1">#REF!</definedName>
    <definedName name="TERCERO_GEN_UNIF">#REF!</definedName>
    <definedName name="TERCERO_IEME_A" localSheetId="1">#REF!</definedName>
    <definedName name="TERCERO_IEME_A">#REF!</definedName>
    <definedName name="TERCERO_IEME_B" localSheetId="1">#REF!</definedName>
    <definedName name="TERCERO_IEME_B">#REF!</definedName>
  </definedNames>
  <calcPr calcId="152511"/>
</workbook>
</file>

<file path=xl/calcChain.xml><?xml version="1.0" encoding="utf-8"?>
<calcChain xmlns="http://schemas.openxmlformats.org/spreadsheetml/2006/main">
  <c r="L34" i="15" l="1"/>
  <c r="K34" i="15"/>
  <c r="AG40" i="15" l="1"/>
  <c r="AG39" i="15"/>
  <c r="AG38" i="15"/>
  <c r="AG37" i="15"/>
  <c r="AB34" i="15"/>
  <c r="AA34" i="15"/>
  <c r="X34" i="15"/>
  <c r="W34" i="15"/>
  <c r="T34" i="15"/>
  <c r="S34" i="15"/>
  <c r="P34" i="15"/>
  <c r="O34" i="15"/>
  <c r="H34" i="15"/>
  <c r="G34" i="15"/>
  <c r="D34" i="15"/>
  <c r="C34" i="15"/>
  <c r="AM31" i="15"/>
  <c r="AL31" i="15"/>
  <c r="AN31" i="15" s="1"/>
  <c r="AO31" i="15" s="1"/>
  <c r="AC31" i="15"/>
  <c r="AD31" i="15" s="1"/>
  <c r="Y31" i="15"/>
  <c r="Z31" i="15" s="1"/>
  <c r="U31" i="15"/>
  <c r="V31" i="15" s="1"/>
  <c r="Q31" i="15"/>
  <c r="R31" i="15" s="1"/>
  <c r="M31" i="15"/>
  <c r="N31" i="15" s="1"/>
  <c r="I31" i="15"/>
  <c r="J31" i="15" s="1"/>
  <c r="E31" i="15"/>
  <c r="F31" i="15" s="1"/>
  <c r="B31" i="15"/>
  <c r="AM30" i="15"/>
  <c r="AL30" i="15"/>
  <c r="AC30" i="15"/>
  <c r="AD30" i="15" s="1"/>
  <c r="Y30" i="15"/>
  <c r="Z30" i="15" s="1"/>
  <c r="V30" i="15"/>
  <c r="U30" i="15"/>
  <c r="R30" i="15"/>
  <c r="Q30" i="15"/>
  <c r="N30" i="15"/>
  <c r="M30" i="15"/>
  <c r="J30" i="15"/>
  <c r="I30" i="15"/>
  <c r="F30" i="15"/>
  <c r="E30" i="15"/>
  <c r="B30" i="15"/>
  <c r="AM29" i="15"/>
  <c r="AL29" i="15"/>
  <c r="AC29" i="15"/>
  <c r="AD29" i="15" s="1"/>
  <c r="Y29" i="15"/>
  <c r="Z29" i="15" s="1"/>
  <c r="U29" i="15"/>
  <c r="V29" i="15" s="1"/>
  <c r="Q29" i="15"/>
  <c r="R29" i="15" s="1"/>
  <c r="M29" i="15"/>
  <c r="N29" i="15" s="1"/>
  <c r="I29" i="15"/>
  <c r="J29" i="15" s="1"/>
  <c r="E29" i="15"/>
  <c r="F29" i="15" s="1"/>
  <c r="B29" i="15"/>
  <c r="AN28" i="15"/>
  <c r="AO28" i="15" s="1"/>
  <c r="AM28" i="15"/>
  <c r="AL28" i="15"/>
  <c r="AC28" i="15"/>
  <c r="AD28" i="15" s="1"/>
  <c r="Z28" i="15"/>
  <c r="Y28" i="15"/>
  <c r="U28" i="15"/>
  <c r="V28" i="15" s="1"/>
  <c r="Q28" i="15"/>
  <c r="R28" i="15" s="1"/>
  <c r="M28" i="15"/>
  <c r="N28" i="15" s="1"/>
  <c r="I28" i="15"/>
  <c r="J28" i="15" s="1"/>
  <c r="E28" i="15"/>
  <c r="F28" i="15" s="1"/>
  <c r="B28" i="15"/>
  <c r="AM27" i="15"/>
  <c r="AL27" i="15"/>
  <c r="AC27" i="15"/>
  <c r="AD27" i="15" s="1"/>
  <c r="Y27" i="15"/>
  <c r="Z27" i="15" s="1"/>
  <c r="U27" i="15"/>
  <c r="V27" i="15" s="1"/>
  <c r="Q27" i="15"/>
  <c r="R27" i="15" s="1"/>
  <c r="M27" i="15"/>
  <c r="N27" i="15" s="1"/>
  <c r="J27" i="15"/>
  <c r="I27" i="15"/>
  <c r="E27" i="15"/>
  <c r="F27" i="15" s="1"/>
  <c r="B27" i="15"/>
  <c r="AM26" i="15"/>
  <c r="AL26" i="15"/>
  <c r="AC26" i="15"/>
  <c r="AD26" i="15" s="1"/>
  <c r="Y26" i="15"/>
  <c r="Z26" i="15" s="1"/>
  <c r="V26" i="15"/>
  <c r="U26" i="15"/>
  <c r="Q26" i="15"/>
  <c r="R26" i="15" s="1"/>
  <c r="M26" i="15"/>
  <c r="N26" i="15" s="1"/>
  <c r="I26" i="15"/>
  <c r="J26" i="15" s="1"/>
  <c r="E26" i="15"/>
  <c r="F26" i="15" s="1"/>
  <c r="B26" i="15"/>
  <c r="AM25" i="15"/>
  <c r="AL25" i="15"/>
  <c r="AC25" i="15"/>
  <c r="AD25" i="15" s="1"/>
  <c r="Y25" i="15"/>
  <c r="Z25" i="15" s="1"/>
  <c r="U25" i="15"/>
  <c r="V25" i="15" s="1"/>
  <c r="Q25" i="15"/>
  <c r="R25" i="15" s="1"/>
  <c r="N25" i="15"/>
  <c r="M25" i="15"/>
  <c r="I25" i="15"/>
  <c r="J25" i="15" s="1"/>
  <c r="E25" i="15"/>
  <c r="F25" i="15" s="1"/>
  <c r="B25" i="15"/>
  <c r="AM24" i="15"/>
  <c r="AL24" i="15"/>
  <c r="AC24" i="15"/>
  <c r="AD24" i="15" s="1"/>
  <c r="Y24" i="15"/>
  <c r="Z24" i="15" s="1"/>
  <c r="U24" i="15"/>
  <c r="V24" i="15" s="1"/>
  <c r="Q24" i="15"/>
  <c r="R24" i="15" s="1"/>
  <c r="M24" i="15"/>
  <c r="N24" i="15" s="1"/>
  <c r="I24" i="15"/>
  <c r="J24" i="15" s="1"/>
  <c r="E24" i="15"/>
  <c r="F24" i="15" s="1"/>
  <c r="B24" i="15"/>
  <c r="AM23" i="15"/>
  <c r="AL23" i="15"/>
  <c r="AC23" i="15"/>
  <c r="AD23" i="15" s="1"/>
  <c r="Y23" i="15"/>
  <c r="Z23" i="15" s="1"/>
  <c r="U23" i="15"/>
  <c r="V23" i="15" s="1"/>
  <c r="Q23" i="15"/>
  <c r="R23" i="15" s="1"/>
  <c r="M23" i="15"/>
  <c r="N23" i="15" s="1"/>
  <c r="I23" i="15"/>
  <c r="J23" i="15" s="1"/>
  <c r="E23" i="15"/>
  <c r="F23" i="15" s="1"/>
  <c r="B23" i="15"/>
  <c r="AM22" i="15"/>
  <c r="AL22" i="15"/>
  <c r="AC22" i="15"/>
  <c r="AD22" i="15" s="1"/>
  <c r="Y22" i="15"/>
  <c r="Z22" i="15" s="1"/>
  <c r="U22" i="15"/>
  <c r="V22" i="15" s="1"/>
  <c r="Q22" i="15"/>
  <c r="R22" i="15" s="1"/>
  <c r="M22" i="15"/>
  <c r="N22" i="15" s="1"/>
  <c r="I22" i="15"/>
  <c r="J22" i="15" s="1"/>
  <c r="E22" i="15"/>
  <c r="F22" i="15" s="1"/>
  <c r="B22" i="15"/>
  <c r="AM21" i="15"/>
  <c r="AL21" i="15"/>
  <c r="AC21" i="15"/>
  <c r="AD21" i="15" s="1"/>
  <c r="Y21" i="15"/>
  <c r="Z21" i="15" s="1"/>
  <c r="U21" i="15"/>
  <c r="V21" i="15" s="1"/>
  <c r="Q21" i="15"/>
  <c r="R21" i="15" s="1"/>
  <c r="M21" i="15"/>
  <c r="N21" i="15" s="1"/>
  <c r="I21" i="15"/>
  <c r="J21" i="15" s="1"/>
  <c r="E21" i="15"/>
  <c r="F21" i="15" s="1"/>
  <c r="B21" i="15"/>
  <c r="AN20" i="15"/>
  <c r="AO20" i="15" s="1"/>
  <c r="AM20" i="15"/>
  <c r="AL20" i="15"/>
  <c r="AC20" i="15"/>
  <c r="AD20" i="15" s="1"/>
  <c r="Z20" i="15"/>
  <c r="Y20" i="15"/>
  <c r="U20" i="15"/>
  <c r="V20" i="15" s="1"/>
  <c r="Q20" i="15"/>
  <c r="R20" i="15" s="1"/>
  <c r="M20" i="15"/>
  <c r="N20" i="15" s="1"/>
  <c r="I20" i="15"/>
  <c r="J20" i="15" s="1"/>
  <c r="E20" i="15"/>
  <c r="F20" i="15" s="1"/>
  <c r="B20" i="15"/>
  <c r="AM19" i="15"/>
  <c r="AL19" i="15"/>
  <c r="AC19" i="15"/>
  <c r="AD19" i="15" s="1"/>
  <c r="Z19" i="15"/>
  <c r="Y19" i="15"/>
  <c r="U19" i="15"/>
  <c r="V19" i="15" s="1"/>
  <c r="Q19" i="15"/>
  <c r="R19" i="15" s="1"/>
  <c r="M19" i="15"/>
  <c r="N19" i="15" s="1"/>
  <c r="I19" i="15"/>
  <c r="J19" i="15" s="1"/>
  <c r="E19" i="15"/>
  <c r="F19" i="15" s="1"/>
  <c r="B19" i="15"/>
  <c r="AM18" i="15"/>
  <c r="AL18" i="15"/>
  <c r="AC18" i="15"/>
  <c r="AD18" i="15" s="1"/>
  <c r="Y18" i="15"/>
  <c r="Z18" i="15" s="1"/>
  <c r="V18" i="15"/>
  <c r="U18" i="15"/>
  <c r="Q18" i="15"/>
  <c r="R18" i="15" s="1"/>
  <c r="M18" i="15"/>
  <c r="N18" i="15" s="1"/>
  <c r="I18" i="15"/>
  <c r="J18" i="15" s="1"/>
  <c r="E18" i="15"/>
  <c r="F18" i="15" s="1"/>
  <c r="B18" i="15"/>
  <c r="AM17" i="15"/>
  <c r="AL17" i="15"/>
  <c r="AC17" i="15"/>
  <c r="AD17" i="15" s="1"/>
  <c r="Y17" i="15"/>
  <c r="Z17" i="15" s="1"/>
  <c r="U17" i="15"/>
  <c r="V17" i="15" s="1"/>
  <c r="Q17" i="15"/>
  <c r="R17" i="15" s="1"/>
  <c r="N17" i="15"/>
  <c r="M17" i="15"/>
  <c r="I17" i="15"/>
  <c r="J17" i="15" s="1"/>
  <c r="E17" i="15"/>
  <c r="F17" i="15" s="1"/>
  <c r="B17" i="15"/>
  <c r="AM16" i="15"/>
  <c r="AL16" i="15"/>
  <c r="AC16" i="15"/>
  <c r="AD16" i="15" s="1"/>
  <c r="Y16" i="15"/>
  <c r="Z16" i="15" s="1"/>
  <c r="U16" i="15"/>
  <c r="V16" i="15" s="1"/>
  <c r="Q16" i="15"/>
  <c r="R16" i="15" s="1"/>
  <c r="M16" i="15"/>
  <c r="N16" i="15" s="1"/>
  <c r="I16" i="15"/>
  <c r="J16" i="15" s="1"/>
  <c r="E16" i="15"/>
  <c r="F16" i="15" s="1"/>
  <c r="B16" i="15"/>
  <c r="AM15" i="15"/>
  <c r="AL15" i="15"/>
  <c r="AC15" i="15"/>
  <c r="AD15" i="15" s="1"/>
  <c r="Y15" i="15"/>
  <c r="Z15" i="15" s="1"/>
  <c r="U15" i="15"/>
  <c r="V15" i="15" s="1"/>
  <c r="Q15" i="15"/>
  <c r="R15" i="15" s="1"/>
  <c r="M15" i="15"/>
  <c r="N15" i="15" s="1"/>
  <c r="I15" i="15"/>
  <c r="J15" i="15" s="1"/>
  <c r="E15" i="15"/>
  <c r="F15" i="15" s="1"/>
  <c r="B15" i="15"/>
  <c r="AM14" i="15"/>
  <c r="AL14" i="15"/>
  <c r="AC14" i="15"/>
  <c r="AD14" i="15" s="1"/>
  <c r="Y14" i="15"/>
  <c r="Z14" i="15" s="1"/>
  <c r="U14" i="15"/>
  <c r="V14" i="15" s="1"/>
  <c r="Q14" i="15"/>
  <c r="R14" i="15" s="1"/>
  <c r="M14" i="15"/>
  <c r="N14" i="15" s="1"/>
  <c r="I14" i="15"/>
  <c r="J14" i="15" s="1"/>
  <c r="E14" i="15"/>
  <c r="F14" i="15" s="1"/>
  <c r="B14" i="15"/>
  <c r="AM13" i="15"/>
  <c r="AL13" i="15"/>
  <c r="AC13" i="15"/>
  <c r="AD13" i="15" s="1"/>
  <c r="Y13" i="15"/>
  <c r="Z13" i="15" s="1"/>
  <c r="U13" i="15"/>
  <c r="V13" i="15" s="1"/>
  <c r="Q13" i="15"/>
  <c r="R13" i="15" s="1"/>
  <c r="M13" i="15"/>
  <c r="N13" i="15" s="1"/>
  <c r="I13" i="15"/>
  <c r="J13" i="15" s="1"/>
  <c r="E13" i="15"/>
  <c r="F13" i="15" s="1"/>
  <c r="B13" i="15"/>
  <c r="AM12" i="15"/>
  <c r="AN12" i="15" s="1"/>
  <c r="AO12" i="15" s="1"/>
  <c r="AL12" i="15"/>
  <c r="AC12" i="15"/>
  <c r="AD12" i="15" s="1"/>
  <c r="Y12" i="15"/>
  <c r="Z12" i="15" s="1"/>
  <c r="U12" i="15"/>
  <c r="V12" i="15" s="1"/>
  <c r="Q12" i="15"/>
  <c r="R12" i="15" s="1"/>
  <c r="M12" i="15"/>
  <c r="N12" i="15" s="1"/>
  <c r="I12" i="15"/>
  <c r="J12" i="15" s="1"/>
  <c r="E12" i="15"/>
  <c r="F12" i="15" s="1"/>
  <c r="B12" i="15"/>
  <c r="AM11" i="15"/>
  <c r="AL11" i="15"/>
  <c r="AC11" i="15"/>
  <c r="AD11" i="15" s="1"/>
  <c r="Y11" i="15"/>
  <c r="Z11" i="15" s="1"/>
  <c r="U11" i="15"/>
  <c r="V11" i="15" s="1"/>
  <c r="Q11" i="15"/>
  <c r="R11" i="15" s="1"/>
  <c r="M11" i="15"/>
  <c r="N11" i="15" s="1"/>
  <c r="I11" i="15"/>
  <c r="J11" i="15" s="1"/>
  <c r="E11" i="15"/>
  <c r="F11" i="15" s="1"/>
  <c r="B11" i="15"/>
  <c r="AM10" i="15"/>
  <c r="AL10" i="15"/>
  <c r="AC10" i="15"/>
  <c r="AD10" i="15" s="1"/>
  <c r="Y10" i="15"/>
  <c r="Z10" i="15" s="1"/>
  <c r="U10" i="15"/>
  <c r="V10" i="15" s="1"/>
  <c r="Q10" i="15"/>
  <c r="R10" i="15" s="1"/>
  <c r="N10" i="15"/>
  <c r="M10" i="15"/>
  <c r="I10" i="15"/>
  <c r="J10" i="15" s="1"/>
  <c r="E10" i="15"/>
  <c r="F10" i="15" s="1"/>
  <c r="B10" i="15"/>
  <c r="AM9" i="15"/>
  <c r="AL9" i="15"/>
  <c r="AC9" i="15"/>
  <c r="AD9" i="15" s="1"/>
  <c r="Y9" i="15"/>
  <c r="Z9" i="15" s="1"/>
  <c r="U9" i="15"/>
  <c r="V9" i="15" s="1"/>
  <c r="Q9" i="15"/>
  <c r="R9" i="15" s="1"/>
  <c r="M9" i="15"/>
  <c r="N9" i="15" s="1"/>
  <c r="I9" i="15"/>
  <c r="J9" i="15" s="1"/>
  <c r="E9" i="15"/>
  <c r="F9" i="15" s="1"/>
  <c r="B9" i="15"/>
  <c r="AM8" i="15"/>
  <c r="AN8" i="15" s="1"/>
  <c r="AO8" i="15" s="1"/>
  <c r="AL8" i="15"/>
  <c r="AD8" i="15"/>
  <c r="AC8" i="15"/>
  <c r="Z8" i="15"/>
  <c r="Y8" i="15"/>
  <c r="V8" i="15"/>
  <c r="U8" i="15"/>
  <c r="R8" i="15"/>
  <c r="Q8" i="15"/>
  <c r="N8" i="15"/>
  <c r="M8" i="15"/>
  <c r="J8" i="15"/>
  <c r="I8" i="15"/>
  <c r="F8" i="15"/>
  <c r="E8" i="15"/>
  <c r="B8" i="15"/>
  <c r="AM7" i="15"/>
  <c r="AL7" i="15"/>
  <c r="AC7" i="15"/>
  <c r="AD7" i="15" s="1"/>
  <c r="Y7" i="15"/>
  <c r="Z7" i="15" s="1"/>
  <c r="U7" i="15"/>
  <c r="V7" i="15" s="1"/>
  <c r="Q7" i="15"/>
  <c r="R7" i="15" s="1"/>
  <c r="M7" i="15"/>
  <c r="N7" i="15" s="1"/>
  <c r="I7" i="15"/>
  <c r="J7" i="15" s="1"/>
  <c r="E7" i="15"/>
  <c r="F7" i="15" s="1"/>
  <c r="B7" i="15"/>
  <c r="AM6" i="15"/>
  <c r="AL6" i="15"/>
  <c r="AC6" i="15"/>
  <c r="AD6" i="15" s="1"/>
  <c r="Y6" i="15"/>
  <c r="Z6" i="15" s="1"/>
  <c r="U6" i="15"/>
  <c r="V6" i="15" s="1"/>
  <c r="Q6" i="15"/>
  <c r="R6" i="15" s="1"/>
  <c r="M6" i="15"/>
  <c r="N6" i="15" s="1"/>
  <c r="I6" i="15"/>
  <c r="J6" i="15" s="1"/>
  <c r="E6" i="15"/>
  <c r="F6" i="15" s="1"/>
  <c r="B6" i="15"/>
  <c r="AM5" i="15"/>
  <c r="AL5" i="15"/>
  <c r="AC5" i="15"/>
  <c r="AD5" i="15" s="1"/>
  <c r="Y5" i="15"/>
  <c r="Z5" i="15" s="1"/>
  <c r="U5" i="15"/>
  <c r="V5" i="15" s="1"/>
  <c r="Q5" i="15"/>
  <c r="R5" i="15" s="1"/>
  <c r="M5" i="15"/>
  <c r="N5" i="15" s="1"/>
  <c r="I5" i="15"/>
  <c r="J5" i="15" s="1"/>
  <c r="F5" i="15"/>
  <c r="E5" i="15"/>
  <c r="B5" i="15"/>
  <c r="AM4" i="15"/>
  <c r="AL4" i="15"/>
  <c r="AC4" i="15"/>
  <c r="Y4" i="15"/>
  <c r="U4" i="15"/>
  <c r="Q4" i="15"/>
  <c r="M4" i="15"/>
  <c r="I4" i="15"/>
  <c r="E4" i="15"/>
  <c r="F4" i="15" s="1"/>
  <c r="B4" i="15"/>
  <c r="I34" i="15" l="1"/>
  <c r="Y34" i="15"/>
  <c r="N4" i="15"/>
  <c r="M38" i="15" s="1"/>
  <c r="M34" i="15"/>
  <c r="AN11" i="15"/>
  <c r="AO11" i="15" s="1"/>
  <c r="AN5" i="15"/>
  <c r="AO5" i="15" s="1"/>
  <c r="AN7" i="15"/>
  <c r="AO7" i="15" s="1"/>
  <c r="AN9" i="15"/>
  <c r="AO9" i="15" s="1"/>
  <c r="Q34" i="15"/>
  <c r="AN13" i="15"/>
  <c r="AO13" i="15" s="1"/>
  <c r="AN19" i="15"/>
  <c r="AO19" i="15" s="1"/>
  <c r="AN29" i="15"/>
  <c r="AO29" i="15" s="1"/>
  <c r="AN17" i="15"/>
  <c r="AO17" i="15" s="1"/>
  <c r="AN18" i="15"/>
  <c r="AO18" i="15" s="1"/>
  <c r="AN25" i="15"/>
  <c r="AO25" i="15" s="1"/>
  <c r="AN26" i="15"/>
  <c r="AO26" i="15" s="1"/>
  <c r="AN4" i="15"/>
  <c r="AO4" i="15" s="1"/>
  <c r="AN16" i="15"/>
  <c r="AO16" i="15" s="1"/>
  <c r="AN21" i="15"/>
  <c r="AO21" i="15" s="1"/>
  <c r="AN23" i="15"/>
  <c r="AO23" i="15" s="1"/>
  <c r="U34" i="15"/>
  <c r="AM34" i="15"/>
  <c r="AN10" i="15"/>
  <c r="AO10" i="15" s="1"/>
  <c r="AN15" i="15"/>
  <c r="AO15" i="15" s="1"/>
  <c r="AN24" i="15"/>
  <c r="AO24" i="15" s="1"/>
  <c r="AN27" i="15"/>
  <c r="AO27" i="15" s="1"/>
  <c r="E40" i="15"/>
  <c r="E39" i="15"/>
  <c r="E38" i="15"/>
  <c r="E37" i="15"/>
  <c r="M40" i="15"/>
  <c r="E34" i="15"/>
  <c r="J4" i="15"/>
  <c r="R4" i="15"/>
  <c r="Z4" i="15"/>
  <c r="AN14" i="15"/>
  <c r="AO14" i="15" s="1"/>
  <c r="AN30" i="15"/>
  <c r="AO30" i="15" s="1"/>
  <c r="AL34" i="15"/>
  <c r="AN34" i="15" s="1"/>
  <c r="AG41" i="15"/>
  <c r="AH38" i="15" s="1"/>
  <c r="AC34" i="15"/>
  <c r="V4" i="15"/>
  <c r="AD4" i="15"/>
  <c r="AN6" i="15"/>
  <c r="AO6" i="15" s="1"/>
  <c r="AN22" i="15"/>
  <c r="AO22" i="15" s="1"/>
  <c r="AH40" i="15"/>
  <c r="C21" i="24"/>
  <c r="M39" i="15" l="1"/>
  <c r="M37" i="15"/>
  <c r="U40" i="15"/>
  <c r="U39" i="15"/>
  <c r="U38" i="15"/>
  <c r="U37" i="15"/>
  <c r="I40" i="15"/>
  <c r="I39" i="15"/>
  <c r="I38" i="15"/>
  <c r="I37" i="15"/>
  <c r="AH37" i="15"/>
  <c r="AH39" i="15"/>
  <c r="Y40" i="15"/>
  <c r="Y39" i="15"/>
  <c r="Y38" i="15"/>
  <c r="Y37" i="15"/>
  <c r="M41" i="15"/>
  <c r="E41" i="15"/>
  <c r="F39" i="15" s="1"/>
  <c r="AC40" i="15"/>
  <c r="AD40" i="15" s="1"/>
  <c r="AC39" i="15"/>
  <c r="AD39" i="15" s="1"/>
  <c r="AC38" i="15"/>
  <c r="AD38" i="15" s="1"/>
  <c r="AC37" i="15"/>
  <c r="Q40" i="15"/>
  <c r="R40" i="15" s="1"/>
  <c r="Q39" i="15"/>
  <c r="R39" i="15" s="1"/>
  <c r="Q38" i="15"/>
  <c r="R38" i="15" s="1"/>
  <c r="Q37" i="15"/>
  <c r="N38" i="15"/>
  <c r="F38" i="15"/>
  <c r="F27" i="23"/>
  <c r="D27" i="23"/>
  <c r="C27" i="23"/>
  <c r="Z40" i="15" l="1"/>
  <c r="F40" i="15"/>
  <c r="N37" i="15"/>
  <c r="Z39" i="15"/>
  <c r="J37" i="15"/>
  <c r="I41" i="15"/>
  <c r="N40" i="15"/>
  <c r="J38" i="15"/>
  <c r="V38" i="15"/>
  <c r="U41" i="15"/>
  <c r="V37" i="15"/>
  <c r="V41" i="15" s="1"/>
  <c r="R37" i="15"/>
  <c r="R41" i="15" s="1"/>
  <c r="Q41" i="15"/>
  <c r="AC41" i="15"/>
  <c r="AD37" i="15"/>
  <c r="AD41" i="15" s="1"/>
  <c r="F37" i="15"/>
  <c r="F41" i="15" s="1"/>
  <c r="Z37" i="15"/>
  <c r="Y41" i="15"/>
  <c r="AH41" i="15"/>
  <c r="J39" i="15"/>
  <c r="V39" i="15"/>
  <c r="Z38" i="15"/>
  <c r="N39" i="15"/>
  <c r="N41" i="15" s="1"/>
  <c r="J40" i="15"/>
  <c r="V40" i="15"/>
  <c r="C11" i="23"/>
  <c r="F26" i="23"/>
  <c r="D26" i="23"/>
  <c r="C26" i="23"/>
  <c r="F24" i="23"/>
  <c r="G24" i="23" s="1"/>
  <c r="D24" i="23"/>
  <c r="C24" i="23"/>
  <c r="F23" i="23"/>
  <c r="G23" i="23" s="1"/>
  <c r="D23" i="23"/>
  <c r="C23" i="23"/>
  <c r="F22" i="23"/>
  <c r="G22" i="23" s="1"/>
  <c r="D22" i="23"/>
  <c r="C22" i="23"/>
  <c r="F21" i="23"/>
  <c r="G21" i="23" s="1"/>
  <c r="D21" i="23"/>
  <c r="C21" i="23"/>
  <c r="F20" i="23"/>
  <c r="G20" i="23" s="1"/>
  <c r="D20" i="23"/>
  <c r="C20" i="23"/>
  <c r="F19" i="23"/>
  <c r="G19" i="23" s="1"/>
  <c r="D19" i="23"/>
  <c r="C19" i="23"/>
  <c r="Z41" i="15" l="1"/>
  <c r="J41" i="15"/>
  <c r="E22" i="23"/>
  <c r="E21" i="23"/>
  <c r="E24" i="23"/>
  <c r="E20" i="23"/>
  <c r="E23" i="23"/>
  <c r="E19" i="23"/>
  <c r="F18" i="23"/>
  <c r="D18" i="23"/>
  <c r="D25" i="23" s="1"/>
  <c r="C18" i="23"/>
  <c r="E18" i="23" l="1"/>
  <c r="C25" i="23"/>
  <c r="E25" i="23" s="1"/>
  <c r="F25" i="23"/>
  <c r="G25" i="23" s="1"/>
  <c r="G18" i="23"/>
</calcChain>
</file>

<file path=xl/sharedStrings.xml><?xml version="1.0" encoding="utf-8"?>
<sst xmlns="http://schemas.openxmlformats.org/spreadsheetml/2006/main" count="399" uniqueCount="83">
  <si>
    <t>N°</t>
  </si>
  <si>
    <t>TOTAL</t>
  </si>
  <si>
    <t>A</t>
  </si>
  <si>
    <t>B</t>
  </si>
  <si>
    <t>LENGUA Y LITERATURA</t>
  </si>
  <si>
    <t>NÓMINA</t>
  </si>
  <si>
    <t>PROMEDIO POR ASIGNATURA Y PARCIAL</t>
  </si>
  <si>
    <t>CIENCIAS NATURALES</t>
  </si>
  <si>
    <t>MATEMÁTICAS</t>
  </si>
  <si>
    <t>LENGUA EXTRANJERA</t>
  </si>
  <si>
    <t>CLUBES</t>
  </si>
  <si>
    <t>CIENCIAS SOCIALES</t>
  </si>
  <si>
    <t>CULTURA ESTÉTICA</t>
  </si>
  <si>
    <t>CULTURA FÍSICA</t>
  </si>
  <si>
    <t>PROMEDIO
1° QUIMESTRE</t>
  </si>
  <si>
    <t>PROMEDIO
2° QUIMESTRE</t>
  </si>
  <si>
    <t>PROMEDIO
TOTAL</t>
  </si>
  <si>
    <t>1° QUIMESTRE</t>
  </si>
  <si>
    <t>2° QUIMESTRE</t>
  </si>
  <si>
    <t>ESCALA</t>
  </si>
  <si>
    <t>Número</t>
  </si>
  <si>
    <t>%</t>
  </si>
  <si>
    <t>Domina lpos aprendizajes requeridos</t>
  </si>
  <si>
    <t>09 -10</t>
  </si>
  <si>
    <t>Alcanza los aprendizajes requeridos</t>
  </si>
  <si>
    <t>7 - 8,99</t>
  </si>
  <si>
    <t>Está próximo a alcanzar los aprendizajes requeridos</t>
  </si>
  <si>
    <t>4,01 - 6,99</t>
  </si>
  <si>
    <t>No alcanza los aprendizajes requeridos</t>
  </si>
  <si>
    <t>&lt;=4</t>
  </si>
  <si>
    <t>ESCALA CUALITATIVA</t>
  </si>
  <si>
    <t>PROMEDIO ANUAL</t>
  </si>
  <si>
    <t>ESC. CUALITATIVA</t>
  </si>
  <si>
    <t>10 -10</t>
  </si>
  <si>
    <t>8 - 8,99</t>
  </si>
  <si>
    <t>4,01 - 6,100</t>
  </si>
  <si>
    <t>&lt;=5</t>
  </si>
  <si>
    <t>11 -10</t>
  </si>
  <si>
    <t>12 -10</t>
  </si>
  <si>
    <t>9 - 8,99</t>
  </si>
  <si>
    <t>10 - 8,99</t>
  </si>
  <si>
    <t>4,01 - 6,101</t>
  </si>
  <si>
    <t>4,01 - 6,102</t>
  </si>
  <si>
    <t>&lt;=6</t>
  </si>
  <si>
    <t>&lt;=7</t>
  </si>
  <si>
    <t>PROMEDIO
ANUAL DEL CURSO</t>
  </si>
  <si>
    <t>ALCANZA</t>
  </si>
  <si>
    <t>DOMINA</t>
  </si>
  <si>
    <t>AÑO LECTIVO 2014 - 2015</t>
  </si>
  <si>
    <t>N° :</t>
  </si>
  <si>
    <t>ASIGNATURA</t>
  </si>
  <si>
    <t>PROMEDIO GENERAL</t>
  </si>
  <si>
    <t>PRIMERO</t>
  </si>
  <si>
    <t>SEGUNDO</t>
  </si>
  <si>
    <t>PROMEDIO</t>
  </si>
  <si>
    <t>EQUIVALENCIA</t>
  </si>
  <si>
    <t>IDONEIDAD</t>
  </si>
  <si>
    <t>PROYECTOS ESCOLARES</t>
  </si>
  <si>
    <t>APROBADO</t>
  </si>
  <si>
    <t>CERTIFICADO DE PROMOCIÓN INDIVIDUAL</t>
  </si>
  <si>
    <t>TANICUCHÍ-LATACUNGA-ECUADOR</t>
  </si>
  <si>
    <t>De conformidad con la Ley Orgánica de Educación Intercultural y demás normativas vigentes, certifica que el/la estudiante:</t>
  </si>
  <si>
    <t>QUIMESTRES</t>
  </si>
  <si>
    <t>COMPORTAMIENTO</t>
  </si>
  <si>
    <t>MSc. Mónica Yupangui</t>
  </si>
  <si>
    <t>RECTORA</t>
  </si>
  <si>
    <t>SECRETARIA</t>
  </si>
  <si>
    <t>UNIDAD EDUCATIVA "GRAL. MARCO AURELIO SUBÍA MARTÍNEZ -BATALLA DE PANUPALI"</t>
  </si>
  <si>
    <t>CERTIFICADO DE MATRÍCULA</t>
  </si>
  <si>
    <t>En calidad de rectora de la Unidad Educativa "Marco Aurelio Subía Martínez - Batalla de Panupali".</t>
  </si>
  <si>
    <t>CERTIFICO QUE:</t>
  </si>
  <si>
    <t>DIVISIÓN DE APOYO, SEGUIMIENTO Y REGULACIÓN DE LA EDUCACIÓN</t>
  </si>
  <si>
    <t>Sírvase ésta información solo para los fines pertinentes del interesado/a.</t>
  </si>
  <si>
    <r>
      <t xml:space="preserve">Previo al cumplimiento de los requisitos legales, en concordancia al  Art.  164  del  Reglamento  de  la Ley  Orgánica de Educación, " </t>
    </r>
    <r>
      <rPr>
        <b/>
        <sz val="12"/>
        <color theme="1"/>
        <rFont val="Century Gothic"/>
        <family val="2"/>
      </rPr>
      <t xml:space="preserve">Matrícula    Automática.-  </t>
    </r>
    <r>
      <rPr>
        <sz val="12"/>
        <color theme="1"/>
        <rFont val="Century Gothic"/>
        <family val="2"/>
      </rPr>
      <t>"…    deben  proceder   a   matricular automáticamente  en  el  grado  inmediato  superior  a  aquellos estudiantes  que  hubieren  aprobado  el  año  escolar 2014-2015", quienes   suscriben:  Rectora   -   Secretaria,   certifican  que  el/la estudiante:</t>
    </r>
  </si>
  <si>
    <t>Tanicuchí, Julio de 2015</t>
  </si>
  <si>
    <t>MATRIZ DE APROVECHAMIENTO ANUAL 2014-2015 DÉCIMO AÑO DE EDUCACIÓN GENERAL BÁSICA PARALELO "C"</t>
  </si>
  <si>
    <t>Se encuentra legalmente matrículado/a en el Primer Año de Bachillerato, especialización.</t>
  </si>
  <si>
    <t>del Décimo Grado de Educación General Básica, Paralelo "C", obtuvo las siguientes calificaciones durante el presente año lectivo.</t>
  </si>
  <si>
    <t>Por lo tanto es promovido/a al al Primer Año de Bachillerato.  Para constancia suscriben en unidad de acto: Rectorado y  Secretaría</t>
  </si>
  <si>
    <t xml:space="preserve">SECRETARIA </t>
  </si>
  <si>
    <t>Tanicuchí, 19 de octubre del 2023</t>
  </si>
  <si>
    <t>Lic. Magali Chipugsi</t>
  </si>
  <si>
    <t>Lic. Gissela Bedoya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</si>
</sst>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12"/>
      <color theme="1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b/>
      <sz val="12"/>
      <color theme="0"/>
      <name val="Century Gothic"/>
      <family val="2"/>
    </font>
    <font>
      <sz val="12"/>
      <color theme="1"/>
      <name val="Century Gothic"/>
      <family val="2"/>
    </font>
    <font>
      <b/>
      <sz val="28"/>
      <color theme="0"/>
      <name val="Century Gothic"/>
      <family val="2"/>
    </font>
    <font>
      <b/>
      <sz val="14"/>
      <color theme="1"/>
      <name val="Century Gothic"/>
      <family val="2"/>
    </font>
    <font>
      <sz val="11"/>
      <color theme="1"/>
      <name val="Century Gothic"/>
      <family val="2"/>
    </font>
    <font>
      <i/>
      <sz val="12"/>
      <name val="Century Gothic"/>
      <family val="2"/>
    </font>
    <font>
      <b/>
      <sz val="16"/>
      <color theme="1"/>
      <name val="Century Gothic"/>
      <family val="2"/>
    </font>
    <font>
      <sz val="12"/>
      <name val="Century Gothic"/>
      <family val="2"/>
    </font>
    <font>
      <b/>
      <i/>
      <sz val="12"/>
      <name val="Century Gothic"/>
      <family val="2"/>
    </font>
    <font>
      <sz val="12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DCEF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2" tint="-0.8999908444471571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5" fillId="0" borderId="0" xfId="0" applyFont="1"/>
    <xf numFmtId="2" fontId="8" fillId="13" borderId="7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9" fillId="0" borderId="0" xfId="0" applyFont="1"/>
    <xf numFmtId="2" fontId="9" fillId="0" borderId="1" xfId="1" applyNumberFormat="1" applyFont="1" applyFill="1" applyBorder="1" applyAlignment="1" applyProtection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1" xfId="0" applyFont="1" applyFill="1" applyBorder="1" applyAlignment="1">
      <alignment horizontal="center"/>
    </xf>
    <xf numFmtId="2" fontId="9" fillId="9" borderId="7" xfId="0" applyNumberFormat="1" applyFont="1" applyFill="1" applyBorder="1" applyAlignment="1">
      <alignment horizontal="center" vertical="center"/>
    </xf>
    <xf numFmtId="2" fontId="9" fillId="7" borderId="7" xfId="0" applyNumberFormat="1" applyFont="1" applyFill="1" applyBorder="1" applyAlignment="1">
      <alignment horizontal="center" vertical="center"/>
    </xf>
    <xf numFmtId="2" fontId="9" fillId="10" borderId="7" xfId="0" applyNumberFormat="1" applyFont="1" applyFill="1" applyBorder="1" applyAlignment="1">
      <alignment horizontal="center" vertical="center"/>
    </xf>
    <xf numFmtId="2" fontId="9" fillId="5" borderId="7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2" fontId="9" fillId="11" borderId="7" xfId="0" applyNumberFormat="1" applyFont="1" applyFill="1" applyBorder="1" applyAlignment="1">
      <alignment horizontal="center" vertical="center"/>
    </xf>
    <xf numFmtId="2" fontId="9" fillId="8" borderId="7" xfId="0" applyNumberFormat="1" applyFont="1" applyFill="1" applyBorder="1" applyAlignment="1">
      <alignment horizontal="center" vertical="center"/>
    </xf>
    <xf numFmtId="2" fontId="8" fillId="6" borderId="7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9" fillId="0" borderId="0" xfId="0" applyNumberFormat="1" applyFont="1"/>
    <xf numFmtId="0" fontId="5" fillId="3" borderId="0" xfId="0" applyFont="1" applyFill="1" applyBorder="1" applyAlignment="1">
      <alignment vertical="center" wrapText="1"/>
    </xf>
    <xf numFmtId="2" fontId="6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/>
    </xf>
    <xf numFmtId="49" fontId="6" fillId="0" borderId="3" xfId="0" applyNumberFormat="1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/>
    </xf>
    <xf numFmtId="10" fontId="6" fillId="0" borderId="1" xfId="2" applyNumberFormat="1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right" indent="4"/>
    </xf>
    <xf numFmtId="0" fontId="2" fillId="0" borderId="1" xfId="0" applyFont="1" applyBorder="1" applyAlignment="1" applyProtection="1">
      <alignment horizontal="center" vertical="center"/>
    </xf>
    <xf numFmtId="10" fontId="2" fillId="0" borderId="1" xfId="0" applyNumberFormat="1" applyFont="1" applyBorder="1" applyAlignment="1" applyProtection="1">
      <alignment horizontal="center" vertical="center"/>
    </xf>
    <xf numFmtId="10" fontId="2" fillId="0" borderId="3" xfId="0" applyNumberFormat="1" applyFont="1" applyBorder="1" applyAlignment="1" applyProtection="1">
      <alignment horizontal="center" vertical="center"/>
    </xf>
    <xf numFmtId="2" fontId="9" fillId="12" borderId="10" xfId="0" applyNumberFormat="1" applyFont="1" applyFill="1" applyBorder="1" applyAlignment="1">
      <alignment horizontal="center" vertical="center"/>
    </xf>
    <xf numFmtId="2" fontId="5" fillId="12" borderId="10" xfId="0" applyNumberFormat="1" applyFont="1" applyFill="1" applyBorder="1" applyAlignment="1">
      <alignment horizontal="center" vertical="center"/>
    </xf>
    <xf numFmtId="2" fontId="8" fillId="6" borderId="10" xfId="0" applyNumberFormat="1" applyFont="1" applyFill="1" applyBorder="1" applyAlignment="1">
      <alignment horizontal="center" vertical="center"/>
    </xf>
    <xf numFmtId="10" fontId="6" fillId="0" borderId="0" xfId="2" applyNumberFormat="1" applyFont="1" applyBorder="1" applyAlignment="1" applyProtection="1">
      <alignment horizontal="center" vertical="center"/>
    </xf>
    <xf numFmtId="10" fontId="2" fillId="0" borderId="0" xfId="0" applyNumberFormat="1" applyFont="1" applyBorder="1" applyAlignment="1" applyProtection="1">
      <alignment horizontal="center" vertical="center"/>
    </xf>
    <xf numFmtId="0" fontId="6" fillId="0" borderId="1" xfId="0" applyFont="1" applyFill="1" applyBorder="1"/>
    <xf numFmtId="0" fontId="7" fillId="0" borderId="7" xfId="0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vertical="center"/>
    </xf>
    <xf numFmtId="43" fontId="15" fillId="0" borderId="1" xfId="1" applyFont="1" applyBorder="1" applyAlignment="1">
      <alignment horizontal="center" vertical="center"/>
    </xf>
    <xf numFmtId="43" fontId="15" fillId="0" borderId="1" xfId="1" applyFont="1" applyBorder="1" applyAlignment="1">
      <alignment vertical="center"/>
    </xf>
    <xf numFmtId="43" fontId="15" fillId="0" borderId="3" xfId="1" applyFont="1" applyBorder="1" applyAlignment="1">
      <alignment vertical="center"/>
    </xf>
    <xf numFmtId="2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>
      <alignment vertical="center"/>
    </xf>
    <xf numFmtId="43" fontId="15" fillId="0" borderId="9" xfId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43" fontId="15" fillId="0" borderId="0" xfId="1" applyFont="1" applyBorder="1" applyAlignment="1">
      <alignment vertical="center"/>
    </xf>
    <xf numFmtId="43" fontId="15" fillId="0" borderId="0" xfId="1" applyFont="1" applyFill="1" applyBorder="1" applyAlignment="1">
      <alignment vertical="center"/>
    </xf>
    <xf numFmtId="43" fontId="9" fillId="0" borderId="0" xfId="1" applyFont="1" applyFill="1" applyBorder="1" applyAlignment="1">
      <alignment vertical="center"/>
    </xf>
    <xf numFmtId="43" fontId="9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/>
    <xf numFmtId="2" fontId="9" fillId="0" borderId="0" xfId="0" applyNumberFormat="1" applyFont="1" applyAlignment="1">
      <alignment vertical="center"/>
    </xf>
    <xf numFmtId="2" fontId="9" fillId="0" borderId="0" xfId="0" applyNumberFormat="1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2" fontId="8" fillId="0" borderId="0" xfId="1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9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4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0" fontId="2" fillId="0" borderId="0" xfId="0" applyFont="1" applyBorder="1" applyAlignment="1" applyProtection="1">
      <alignment horizontal="center" vertical="center"/>
    </xf>
    <xf numFmtId="43" fontId="9" fillId="0" borderId="0" xfId="0" applyNumberFormat="1" applyFont="1" applyFill="1" applyBorder="1" applyAlignment="1">
      <alignment horizontal="center" vertical="center"/>
    </xf>
    <xf numFmtId="43" fontId="15" fillId="0" borderId="0" xfId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 applyProtection="1">
      <alignment horizontal="center" vertical="center"/>
    </xf>
    <xf numFmtId="43" fontId="8" fillId="0" borderId="0" xfId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7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12" fillId="0" borderId="1" xfId="0" applyFont="1" applyBorder="1" applyAlignment="1">
      <alignment horizontal="center"/>
    </xf>
    <xf numFmtId="0" fontId="19" fillId="0" borderId="1" xfId="0" applyFont="1" applyBorder="1"/>
    <xf numFmtId="2" fontId="12" fillId="0" borderId="1" xfId="1" applyNumberFormat="1" applyFont="1" applyFill="1" applyBorder="1" applyAlignment="1" applyProtection="1">
      <alignment horizontal="center" vertical="center"/>
    </xf>
    <xf numFmtId="2" fontId="12" fillId="0" borderId="1" xfId="0" applyNumberFormat="1" applyFont="1" applyFill="1" applyBorder="1" applyAlignment="1" applyProtection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8" fillId="11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9" fillId="0" borderId="1" xfId="0" applyFont="1" applyFill="1" applyBorder="1"/>
    <xf numFmtId="2" fontId="1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2" fontId="5" fillId="16" borderId="10" xfId="0" applyNumberFormat="1" applyFont="1" applyFill="1" applyBorder="1" applyAlignment="1">
      <alignment horizontal="center" vertical="center"/>
    </xf>
    <xf numFmtId="10" fontId="2" fillId="0" borderId="0" xfId="2" applyNumberFormat="1" applyFont="1" applyBorder="1" applyAlignment="1" applyProtection="1">
      <alignment horizontal="center" vertical="center"/>
    </xf>
    <xf numFmtId="2" fontId="5" fillId="0" borderId="0" xfId="0" applyNumberFormat="1" applyFont="1" applyAlignment="1">
      <alignment vertical="center"/>
    </xf>
    <xf numFmtId="43" fontId="5" fillId="9" borderId="3" xfId="1" applyFont="1" applyFill="1" applyBorder="1" applyAlignment="1">
      <alignment vertical="center"/>
    </xf>
    <xf numFmtId="43" fontId="5" fillId="9" borderId="1" xfId="1" applyFont="1" applyFill="1" applyBorder="1" applyAlignment="1">
      <alignment horizontal="center" vertical="center"/>
    </xf>
    <xf numFmtId="2" fontId="5" fillId="9" borderId="1" xfId="0" applyNumberFormat="1" applyFont="1" applyFill="1" applyBorder="1" applyAlignment="1" applyProtection="1">
      <alignment horizontal="center" vertical="center"/>
    </xf>
    <xf numFmtId="0" fontId="5" fillId="9" borderId="1" xfId="0" applyFont="1" applyFill="1" applyBorder="1" applyAlignment="1">
      <alignment vertical="center"/>
    </xf>
    <xf numFmtId="0" fontId="5" fillId="9" borderId="7" xfId="0" applyFont="1" applyFill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/>
    </xf>
    <xf numFmtId="2" fontId="9" fillId="0" borderId="0" xfId="0" applyNumberFormat="1" applyFont="1" applyBorder="1"/>
    <xf numFmtId="2" fontId="9" fillId="0" borderId="0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/>
    </xf>
    <xf numFmtId="0" fontId="2" fillId="0" borderId="9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18" fillId="0" borderId="9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/>
    </xf>
    <xf numFmtId="0" fontId="18" fillId="5" borderId="6" xfId="0" applyNumberFormat="1" applyFont="1" applyFill="1" applyBorder="1" applyAlignment="1">
      <alignment horizontal="center" vertical="center" wrapText="1"/>
    </xf>
    <xf numFmtId="0" fontId="18" fillId="5" borderId="7" xfId="0" applyNumberFormat="1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14" borderId="6" xfId="0" applyFont="1" applyFill="1" applyBorder="1" applyAlignment="1">
      <alignment horizontal="center" vertical="center" wrapText="1"/>
    </xf>
    <xf numFmtId="0" fontId="18" fillId="14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 applyProtection="1">
      <alignment horizontal="center" vertic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0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15" fillId="0" borderId="0" xfId="1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wrapText="1"/>
    </xf>
    <xf numFmtId="0" fontId="5" fillId="9" borderId="14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16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2" fontId="9" fillId="0" borderId="4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9" fillId="0" borderId="0" xfId="1" applyFont="1" applyFill="1" applyBorder="1" applyAlignment="1">
      <alignment horizontal="left" vertical="center" wrapText="1"/>
    </xf>
    <xf numFmtId="43" fontId="15" fillId="0" borderId="0" xfId="1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9" fillId="0" borderId="0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CCFF"/>
      <color rgb="FFFFFF99"/>
      <color rgb="FFFF9999"/>
      <color rgb="FFCC00CC"/>
      <color rgb="FFFFFF66"/>
      <color rgb="FFFF9966"/>
      <color rgb="FFFF7C80"/>
      <color rgb="FF66FFFF"/>
      <color rgb="FF00FF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270813</xdr:colOff>
      <xdr:row>2</xdr:row>
      <xdr:rowOff>185965</xdr:rowOff>
    </xdr:from>
    <xdr:to>
      <xdr:col>7</xdr:col>
      <xdr:colOff>863601</xdr:colOff>
      <xdr:row>5</xdr:row>
      <xdr:rowOff>63500</xdr:rowOff>
    </xdr:to>
    <xdr:pic>
      <xdr:nvPicPr>
        <xdr:cNvPr id="2" name="Imagen 1" descr="http://1.bp.blogspot.com/-s9c8Xo1G85A/VFMaSgJ5mBI/AAAAAAAAL3E/ptjYuBonPvI/s1600/escudo-del-Ecu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4513" y="693965"/>
          <a:ext cx="592788" cy="63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88900</xdr:colOff>
      <xdr:row>3</xdr:row>
      <xdr:rowOff>56243</xdr:rowOff>
    </xdr:from>
    <xdr:to>
      <xdr:col>1</xdr:col>
      <xdr:colOff>1524000</xdr:colOff>
      <xdr:row>5</xdr:row>
      <xdr:rowOff>12700</xdr:rowOff>
    </xdr:to>
    <xdr:pic>
      <xdr:nvPicPr>
        <xdr:cNvPr id="3" name="Imagen 2" descr="http://www.unidadborja.edu.ec/Portals/0/Images/Academico/Logo_Nuevo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900" y="818243"/>
          <a:ext cx="1435100" cy="464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192286</xdr:colOff>
      <xdr:row>0</xdr:row>
      <xdr:rowOff>7371</xdr:rowOff>
    </xdr:from>
    <xdr:to>
      <xdr:col>8</xdr:col>
      <xdr:colOff>357187</xdr:colOff>
      <xdr:row>4</xdr:row>
      <xdr:rowOff>119062</xdr:rowOff>
    </xdr:to>
    <xdr:pic>
      <xdr:nvPicPr>
        <xdr:cNvPr id="2" name="Imagen 1" descr="http://1.bp.blogspot.com/-s9c8Xo1G85A/VFMaSgJ5mBI/AAAAAAAAL3E/ptjYuBonPvI/s1600/escudo-del-Ecuador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3911" y="7371"/>
          <a:ext cx="867370" cy="11118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65088</xdr:colOff>
      <xdr:row>0</xdr:row>
      <xdr:rowOff>56244</xdr:rowOff>
    </xdr:from>
    <xdr:to>
      <xdr:col>1</xdr:col>
      <xdr:colOff>762000</xdr:colOff>
      <xdr:row>3</xdr:row>
      <xdr:rowOff>119816</xdr:rowOff>
    </xdr:to>
    <xdr:pic>
      <xdr:nvPicPr>
        <xdr:cNvPr id="3" name="Imagen 2" descr="http://www.unidadborja.edu.ec/Portals/0/Images/Academico/Logo_Nuevo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8" y="56244"/>
          <a:ext cx="1399381" cy="813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NOMINAS%20PARA%20NOTAS\MATRIZ%20DE%20APROVECHAMIENTO%202014%20-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MASMBP\AppData\Local\Temp\CALIFICACIONES%202013%20-%202014%20DORIAN%20CAICEDO\FORMATO%20APROVECHAMIENTO%201er%20Quimestre%202013%20-%20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LETINES%20DECIMO%2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CIONES"/>
      <sheetName val="ASISTENCIA"/>
      <sheetName val="MVA"/>
      <sheetName val="MVC"/>
      <sheetName val="CP1"/>
      <sheetName val="P1"/>
      <sheetName val="CP2"/>
      <sheetName val="P2"/>
      <sheetName val="CP3"/>
      <sheetName val="P3"/>
      <sheetName val="CG"/>
      <sheetName val="RQ"/>
      <sheetName val="BI"/>
      <sheetName val="bd"/>
    </sheetNames>
    <sheetDataSet>
      <sheetData sheetId="0"/>
      <sheetData sheetId="1">
        <row r="1">
          <cell r="A1" t="str">
            <v>UNIDAD EDUCATIVA MARCO AURELIO SUBÍA - BATALLA DE PANUPALI</v>
          </cell>
        </row>
      </sheetData>
      <sheetData sheetId="2">
        <row r="1">
          <cell r="A1" t="str">
            <v>MATRIZ DE VACIAMIENTO DE APROVECHAMIENTO POR PARCIALES Y ASIGNATURAS</v>
          </cell>
        </row>
      </sheetData>
      <sheetData sheetId="3">
        <row r="1">
          <cell r="A1" t="str">
            <v>MATRIZ DE VACIAMIENTO DE APROVECHAMIENTO POR PARCIALES Y ASIGNATURAS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A1</v>
          </cell>
        </row>
        <row r="3">
          <cell r="A3" t="str">
            <v>A2</v>
          </cell>
        </row>
        <row r="4">
          <cell r="A4" t="str">
            <v>A3</v>
          </cell>
        </row>
        <row r="5">
          <cell r="A5" t="str">
            <v>A4</v>
          </cell>
        </row>
        <row r="6">
          <cell r="A6" t="str">
            <v>A5</v>
          </cell>
        </row>
        <row r="7">
          <cell r="A7" t="str">
            <v>A6</v>
          </cell>
        </row>
        <row r="8">
          <cell r="A8" t="str">
            <v>A7</v>
          </cell>
        </row>
        <row r="9">
          <cell r="A9" t="str">
            <v>A8</v>
          </cell>
        </row>
        <row r="10">
          <cell r="A10" t="str">
            <v>A9</v>
          </cell>
        </row>
        <row r="11">
          <cell r="A11" t="str">
            <v>A10</v>
          </cell>
        </row>
        <row r="12">
          <cell r="A12" t="str">
            <v>A11</v>
          </cell>
        </row>
        <row r="13">
          <cell r="A13" t="str">
            <v>A12</v>
          </cell>
        </row>
        <row r="14">
          <cell r="A14" t="str">
            <v>A13</v>
          </cell>
        </row>
        <row r="15">
          <cell r="A15" t="str">
            <v>A14</v>
          </cell>
        </row>
        <row r="16">
          <cell r="A16" t="str">
            <v>A15</v>
          </cell>
        </row>
        <row r="17">
          <cell r="A17" t="str">
            <v>A16</v>
          </cell>
        </row>
        <row r="18">
          <cell r="A18" t="str">
            <v>A17</v>
          </cell>
        </row>
        <row r="19">
          <cell r="A19" t="str">
            <v>A18</v>
          </cell>
        </row>
        <row r="20">
          <cell r="A20" t="str">
            <v>A19</v>
          </cell>
        </row>
        <row r="21">
          <cell r="A21" t="str">
            <v>A20</v>
          </cell>
        </row>
        <row r="22">
          <cell r="A22" t="str">
            <v>A21</v>
          </cell>
        </row>
        <row r="23">
          <cell r="A23" t="str">
            <v>A22</v>
          </cell>
        </row>
        <row r="24">
          <cell r="A24" t="str">
            <v>A23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ARIO"/>
      <sheetName val="DOCENTES"/>
      <sheetName val="FICHAS"/>
      <sheetName val="ficha imprimir"/>
      <sheetName val="DIRECTIVA"/>
      <sheetName val="nomina OK"/>
      <sheetName val="QUIMESTRE I"/>
      <sheetName val="QUIMESTRE 2"/>
      <sheetName val="RESUMEN QUIM"/>
      <sheetName val="REPORTE INDIVIDUAL"/>
      <sheetName val="REPORTE FINAL"/>
      <sheetName val="SEGUIMIENTO"/>
      <sheetName val="DATOS REGISTRO"/>
      <sheetName val="LIS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A8">
            <v>1</v>
          </cell>
          <cell r="B8" t="str">
            <v>ARIAS PILA MELIDA NATALY</v>
          </cell>
          <cell r="C8">
            <v>8.15</v>
          </cell>
          <cell r="D8">
            <v>7</v>
          </cell>
          <cell r="E8">
            <v>7.4</v>
          </cell>
          <cell r="F8">
            <v>6.01</v>
          </cell>
          <cell r="G8">
            <v>7</v>
          </cell>
          <cell r="H8">
            <v>1.4</v>
          </cell>
          <cell r="I8">
            <v>7.41</v>
          </cell>
          <cell r="J8">
            <v>8.17</v>
          </cell>
          <cell r="K8">
            <v>8.23</v>
          </cell>
          <cell r="L8">
            <v>7.25</v>
          </cell>
          <cell r="M8">
            <v>6.31</v>
          </cell>
          <cell r="N8">
            <v>8.14</v>
          </cell>
          <cell r="O8">
            <v>1.63</v>
          </cell>
          <cell r="P8">
            <v>7.94</v>
          </cell>
          <cell r="Q8">
            <v>9</v>
          </cell>
          <cell r="R8">
            <v>8</v>
          </cell>
          <cell r="S8">
            <v>7</v>
          </cell>
          <cell r="T8">
            <v>6.4</v>
          </cell>
          <cell r="U8">
            <v>9</v>
          </cell>
          <cell r="V8">
            <v>1.8</v>
          </cell>
          <cell r="W8">
            <v>8.1999999999999993</v>
          </cell>
          <cell r="X8">
            <v>8.5</v>
          </cell>
          <cell r="Y8">
            <v>8.3000000000000007</v>
          </cell>
          <cell r="Z8">
            <v>8.5500000000000007</v>
          </cell>
          <cell r="AA8">
            <v>6.76</v>
          </cell>
          <cell r="AB8">
            <v>8.75</v>
          </cell>
          <cell r="AC8">
            <v>1.75</v>
          </cell>
          <cell r="AD8">
            <v>8.51</v>
          </cell>
          <cell r="AE8">
            <v>9.1999999999999993</v>
          </cell>
          <cell r="AF8">
            <v>8.25</v>
          </cell>
          <cell r="AG8">
            <v>8.5500000000000007</v>
          </cell>
          <cell r="AH8">
            <v>6.93</v>
          </cell>
          <cell r="AI8">
            <v>9</v>
          </cell>
          <cell r="AJ8">
            <v>1.8</v>
          </cell>
          <cell r="AK8">
            <v>8.73</v>
          </cell>
          <cell r="AL8">
            <v>6.8</v>
          </cell>
          <cell r="AM8">
            <v>8</v>
          </cell>
          <cell r="AN8">
            <v>7.12</v>
          </cell>
          <cell r="AO8">
            <v>5.85</v>
          </cell>
          <cell r="AP8">
            <v>7</v>
          </cell>
          <cell r="AQ8">
            <v>1.4</v>
          </cell>
          <cell r="AR8">
            <v>7.25</v>
          </cell>
          <cell r="AS8">
            <v>8.5</v>
          </cell>
          <cell r="AT8">
            <v>9.1999999999999993</v>
          </cell>
          <cell r="AU8">
            <v>8.4</v>
          </cell>
          <cell r="AV8">
            <v>6.96</v>
          </cell>
          <cell r="AW8">
            <v>7</v>
          </cell>
          <cell r="AX8">
            <v>1.4</v>
          </cell>
          <cell r="AY8">
            <v>8.36</v>
          </cell>
          <cell r="AZ8">
            <v>9</v>
          </cell>
          <cell r="BA8">
            <v>9.1999999999999993</v>
          </cell>
          <cell r="BB8">
            <v>8.6999999999999993</v>
          </cell>
          <cell r="BC8">
            <v>7.17</v>
          </cell>
          <cell r="BD8">
            <v>8</v>
          </cell>
          <cell r="BE8">
            <v>1.6</v>
          </cell>
          <cell r="BF8">
            <v>8.77</v>
          </cell>
          <cell r="BG8">
            <v>7.9</v>
          </cell>
          <cell r="BH8">
            <v>7.05</v>
          </cell>
          <cell r="BI8">
            <v>8.5</v>
          </cell>
          <cell r="BJ8">
            <v>6.25</v>
          </cell>
          <cell r="BK8">
            <v>10</v>
          </cell>
          <cell r="BL8">
            <v>2</v>
          </cell>
          <cell r="BM8">
            <v>8.25</v>
          </cell>
          <cell r="BN8">
            <v>7.07</v>
          </cell>
          <cell r="BO8">
            <v>7.92</v>
          </cell>
          <cell r="BP8">
            <v>7.92</v>
          </cell>
          <cell r="BQ8">
            <v>6.11</v>
          </cell>
          <cell r="BR8">
            <v>6.5</v>
          </cell>
          <cell r="BS8">
            <v>1.3</v>
          </cell>
          <cell r="BT8">
            <v>7.41</v>
          </cell>
          <cell r="BU8">
            <v>6.8</v>
          </cell>
          <cell r="BV8">
            <v>8.42</v>
          </cell>
          <cell r="BW8">
            <v>7.65</v>
          </cell>
          <cell r="BX8">
            <v>6.1</v>
          </cell>
          <cell r="BY8">
            <v>5</v>
          </cell>
          <cell r="BZ8">
            <v>1</v>
          </cell>
          <cell r="CA8">
            <v>7.1</v>
          </cell>
          <cell r="CB8">
            <v>7.9936363636363632</v>
          </cell>
        </row>
        <row r="9">
          <cell r="A9">
            <v>2</v>
          </cell>
          <cell r="B9" t="str">
            <v>CASA MONTAGUANO JESSICA PAOLA</v>
          </cell>
          <cell r="C9">
            <v>8.4</v>
          </cell>
          <cell r="D9">
            <v>8.1999999999999993</v>
          </cell>
          <cell r="E9">
            <v>7.8</v>
          </cell>
          <cell r="F9">
            <v>6.51</v>
          </cell>
          <cell r="G9">
            <v>8</v>
          </cell>
          <cell r="H9">
            <v>1.6</v>
          </cell>
          <cell r="I9">
            <v>8.11</v>
          </cell>
          <cell r="J9">
            <v>8.73</v>
          </cell>
          <cell r="K9">
            <v>8.89</v>
          </cell>
          <cell r="L9">
            <v>7.87</v>
          </cell>
          <cell r="M9">
            <v>6.8</v>
          </cell>
          <cell r="N9">
            <v>7.71</v>
          </cell>
          <cell r="O9">
            <v>1.54</v>
          </cell>
          <cell r="P9">
            <v>8.34</v>
          </cell>
          <cell r="Q9">
            <v>7.8</v>
          </cell>
          <cell r="R9">
            <v>7.8</v>
          </cell>
          <cell r="S9">
            <v>7.8</v>
          </cell>
          <cell r="T9">
            <v>6.24</v>
          </cell>
          <cell r="U9">
            <v>9</v>
          </cell>
          <cell r="V9">
            <v>1.8</v>
          </cell>
          <cell r="W9">
            <v>8.0399999999999991</v>
          </cell>
          <cell r="X9">
            <v>8.9499999999999993</v>
          </cell>
          <cell r="Y9">
            <v>8.9499999999999993</v>
          </cell>
          <cell r="Z9">
            <v>9.75</v>
          </cell>
          <cell r="AA9">
            <v>7.37</v>
          </cell>
          <cell r="AB9">
            <v>9.25</v>
          </cell>
          <cell r="AC9">
            <v>1.85</v>
          </cell>
          <cell r="AD9">
            <v>9.2200000000000006</v>
          </cell>
          <cell r="AE9">
            <v>9.35</v>
          </cell>
          <cell r="AF9">
            <v>9.15</v>
          </cell>
          <cell r="AG9">
            <v>9.5</v>
          </cell>
          <cell r="AH9">
            <v>7.47</v>
          </cell>
          <cell r="AI9">
            <v>9.5</v>
          </cell>
          <cell r="AJ9">
            <v>1.9</v>
          </cell>
          <cell r="AK9">
            <v>9.3699999999999992</v>
          </cell>
          <cell r="AL9">
            <v>7</v>
          </cell>
          <cell r="AM9">
            <v>9.06</v>
          </cell>
          <cell r="AN9">
            <v>7.84</v>
          </cell>
          <cell r="AO9">
            <v>6.37</v>
          </cell>
          <cell r="AP9">
            <v>7</v>
          </cell>
          <cell r="AQ9">
            <v>1.4</v>
          </cell>
          <cell r="AR9">
            <v>7.77</v>
          </cell>
          <cell r="AS9">
            <v>8.3000000000000007</v>
          </cell>
          <cell r="AT9">
            <v>8.9499999999999993</v>
          </cell>
          <cell r="AU9">
            <v>9.1</v>
          </cell>
          <cell r="AV9">
            <v>7.03</v>
          </cell>
          <cell r="AW9">
            <v>7</v>
          </cell>
          <cell r="AX9">
            <v>1.4</v>
          </cell>
          <cell r="AY9">
            <v>8.43</v>
          </cell>
          <cell r="AZ9">
            <v>9</v>
          </cell>
          <cell r="BA9">
            <v>9.1999999999999993</v>
          </cell>
          <cell r="BB9">
            <v>7.5</v>
          </cell>
          <cell r="BC9">
            <v>6.85</v>
          </cell>
          <cell r="BD9">
            <v>7</v>
          </cell>
          <cell r="BE9">
            <v>1.4</v>
          </cell>
          <cell r="BF9">
            <v>8.25</v>
          </cell>
          <cell r="BG9">
            <v>8.6999999999999993</v>
          </cell>
          <cell r="BH9">
            <v>8.3000000000000007</v>
          </cell>
          <cell r="BI9">
            <v>8.3000000000000007</v>
          </cell>
          <cell r="BJ9">
            <v>6.75</v>
          </cell>
          <cell r="BK9">
            <v>9.1</v>
          </cell>
          <cell r="BL9">
            <v>1.82</v>
          </cell>
          <cell r="BM9">
            <v>8.57</v>
          </cell>
          <cell r="BN9">
            <v>7.27</v>
          </cell>
          <cell r="BO9">
            <v>8.14</v>
          </cell>
          <cell r="BP9">
            <v>7.66</v>
          </cell>
          <cell r="BQ9">
            <v>6.15</v>
          </cell>
          <cell r="BR9">
            <v>5.8</v>
          </cell>
          <cell r="BS9">
            <v>1.1599999999999999</v>
          </cell>
          <cell r="BT9">
            <v>7.31</v>
          </cell>
          <cell r="BU9">
            <v>7</v>
          </cell>
          <cell r="BV9">
            <v>8.3000000000000007</v>
          </cell>
          <cell r="BW9">
            <v>8.18</v>
          </cell>
          <cell r="BX9">
            <v>6.26</v>
          </cell>
          <cell r="BY9">
            <v>7</v>
          </cell>
          <cell r="BZ9">
            <v>1.4</v>
          </cell>
          <cell r="CA9">
            <v>7.66</v>
          </cell>
          <cell r="CB9">
            <v>8.2790909090909093</v>
          </cell>
        </row>
        <row r="10">
          <cell r="A10">
            <v>3</v>
          </cell>
          <cell r="B10" t="str">
            <v>CASA TOAQUIZA MARCO VINICIO</v>
          </cell>
          <cell r="C10">
            <v>7.8</v>
          </cell>
          <cell r="D10">
            <v>7.3</v>
          </cell>
          <cell r="E10">
            <v>7.7</v>
          </cell>
          <cell r="F10">
            <v>6.08</v>
          </cell>
          <cell r="G10">
            <v>7</v>
          </cell>
          <cell r="H10">
            <v>1.4</v>
          </cell>
          <cell r="I10">
            <v>7.48</v>
          </cell>
          <cell r="J10">
            <v>9.51</v>
          </cell>
          <cell r="K10">
            <v>7.34</v>
          </cell>
          <cell r="L10">
            <v>7.75</v>
          </cell>
          <cell r="M10">
            <v>6.56</v>
          </cell>
          <cell r="N10">
            <v>8.7100000000000009</v>
          </cell>
          <cell r="O10">
            <v>1.74</v>
          </cell>
          <cell r="P10">
            <v>8.3000000000000007</v>
          </cell>
          <cell r="Q10">
            <v>7.6</v>
          </cell>
          <cell r="R10">
            <v>8</v>
          </cell>
          <cell r="S10">
            <v>7</v>
          </cell>
          <cell r="T10">
            <v>6.03</v>
          </cell>
          <cell r="U10">
            <v>8</v>
          </cell>
          <cell r="V10">
            <v>1.6</v>
          </cell>
          <cell r="W10">
            <v>7.63</v>
          </cell>
          <cell r="X10">
            <v>8.6</v>
          </cell>
          <cell r="Y10">
            <v>7.2</v>
          </cell>
          <cell r="Z10">
            <v>9.4499999999999993</v>
          </cell>
          <cell r="AA10">
            <v>6.73</v>
          </cell>
          <cell r="AB10">
            <v>9</v>
          </cell>
          <cell r="AC10">
            <v>1.8</v>
          </cell>
          <cell r="AD10">
            <v>8.5299999999999994</v>
          </cell>
          <cell r="AE10">
            <v>8.5</v>
          </cell>
          <cell r="AF10">
            <v>8.0500000000000007</v>
          </cell>
          <cell r="AG10">
            <v>8.25</v>
          </cell>
          <cell r="AH10">
            <v>6.61</v>
          </cell>
          <cell r="AI10">
            <v>9</v>
          </cell>
          <cell r="AJ10">
            <v>1.8</v>
          </cell>
          <cell r="AK10">
            <v>8.41</v>
          </cell>
          <cell r="AL10">
            <v>7.52</v>
          </cell>
          <cell r="AM10">
            <v>8.26</v>
          </cell>
          <cell r="AN10">
            <v>6.6</v>
          </cell>
          <cell r="AO10">
            <v>5.97</v>
          </cell>
          <cell r="AP10">
            <v>7</v>
          </cell>
          <cell r="AQ10">
            <v>1.4</v>
          </cell>
          <cell r="AR10">
            <v>7.37</v>
          </cell>
          <cell r="AS10">
            <v>7</v>
          </cell>
          <cell r="AT10">
            <v>9.1999999999999993</v>
          </cell>
          <cell r="AU10">
            <v>6.6</v>
          </cell>
          <cell r="AV10">
            <v>6.08</v>
          </cell>
          <cell r="AW10">
            <v>7</v>
          </cell>
          <cell r="AX10">
            <v>1.4</v>
          </cell>
          <cell r="AY10">
            <v>7.48</v>
          </cell>
          <cell r="AZ10">
            <v>8.3000000000000007</v>
          </cell>
          <cell r="BA10">
            <v>8.5</v>
          </cell>
          <cell r="BB10">
            <v>8</v>
          </cell>
          <cell r="BC10">
            <v>6.61</v>
          </cell>
          <cell r="BD10">
            <v>8</v>
          </cell>
          <cell r="BE10">
            <v>1.6</v>
          </cell>
          <cell r="BF10">
            <v>8.2100000000000009</v>
          </cell>
          <cell r="BG10">
            <v>7.1</v>
          </cell>
          <cell r="BH10">
            <v>7</v>
          </cell>
          <cell r="BI10">
            <v>8.3000000000000007</v>
          </cell>
          <cell r="BJ10">
            <v>5.97</v>
          </cell>
          <cell r="BK10">
            <v>10</v>
          </cell>
          <cell r="BL10">
            <v>2</v>
          </cell>
          <cell r="BM10">
            <v>7.97</v>
          </cell>
          <cell r="BN10">
            <v>7.15</v>
          </cell>
          <cell r="BO10">
            <v>8.24</v>
          </cell>
          <cell r="BP10">
            <v>7.38</v>
          </cell>
          <cell r="BQ10">
            <v>6.07</v>
          </cell>
          <cell r="BR10">
            <v>6.5</v>
          </cell>
          <cell r="BS10">
            <v>1.3</v>
          </cell>
          <cell r="BT10">
            <v>7.37</v>
          </cell>
          <cell r="BU10">
            <v>7.52</v>
          </cell>
          <cell r="BV10">
            <v>6.96</v>
          </cell>
          <cell r="BW10">
            <v>7.98</v>
          </cell>
          <cell r="BX10">
            <v>5.99</v>
          </cell>
          <cell r="BY10">
            <v>9</v>
          </cell>
          <cell r="BZ10">
            <v>1.8</v>
          </cell>
          <cell r="CA10">
            <v>7.79</v>
          </cell>
          <cell r="CB10">
            <v>7.8672727272727281</v>
          </cell>
        </row>
        <row r="11">
          <cell r="A11">
            <v>4</v>
          </cell>
          <cell r="B11" t="str">
            <v>CHANCUSIG CASA LUISA FERNANDA</v>
          </cell>
          <cell r="C11">
            <v>8.4</v>
          </cell>
          <cell r="D11">
            <v>9.6</v>
          </cell>
          <cell r="E11">
            <v>9.1999999999999993</v>
          </cell>
          <cell r="F11">
            <v>7.25</v>
          </cell>
          <cell r="G11">
            <v>9</v>
          </cell>
          <cell r="H11">
            <v>1.8</v>
          </cell>
          <cell r="I11">
            <v>9.0500000000000007</v>
          </cell>
          <cell r="J11">
            <v>9.51</v>
          </cell>
          <cell r="K11">
            <v>8.77</v>
          </cell>
          <cell r="L11">
            <v>8.8699999999999992</v>
          </cell>
          <cell r="M11">
            <v>7.24</v>
          </cell>
          <cell r="N11">
            <v>8.7100000000000009</v>
          </cell>
          <cell r="O11">
            <v>1.74</v>
          </cell>
          <cell r="P11">
            <v>8.98</v>
          </cell>
          <cell r="Q11">
            <v>10</v>
          </cell>
          <cell r="R11">
            <v>7.6</v>
          </cell>
          <cell r="S11">
            <v>8.1999999999999993</v>
          </cell>
          <cell r="T11">
            <v>6.88</v>
          </cell>
          <cell r="U11">
            <v>10</v>
          </cell>
          <cell r="V11">
            <v>2</v>
          </cell>
          <cell r="W11">
            <v>8.8800000000000008</v>
          </cell>
          <cell r="X11">
            <v>8.75</v>
          </cell>
          <cell r="Y11">
            <v>8.85</v>
          </cell>
          <cell r="Z11">
            <v>9.5030000000000001</v>
          </cell>
          <cell r="AA11">
            <v>7.23</v>
          </cell>
          <cell r="AB11">
            <v>9</v>
          </cell>
          <cell r="AC11">
            <v>1.8</v>
          </cell>
          <cell r="AD11">
            <v>9.0299999999999994</v>
          </cell>
          <cell r="AE11">
            <v>8.6</v>
          </cell>
          <cell r="AF11">
            <v>9</v>
          </cell>
          <cell r="AG11">
            <v>9.35</v>
          </cell>
          <cell r="AH11">
            <v>7.19</v>
          </cell>
          <cell r="AI11">
            <v>9.5</v>
          </cell>
          <cell r="AJ11">
            <v>1.9</v>
          </cell>
          <cell r="AK11">
            <v>9.09</v>
          </cell>
          <cell r="AL11">
            <v>8.48</v>
          </cell>
          <cell r="AM11">
            <v>8.36</v>
          </cell>
          <cell r="AN11">
            <v>7.2</v>
          </cell>
          <cell r="AO11">
            <v>6.41</v>
          </cell>
          <cell r="AP11">
            <v>10</v>
          </cell>
          <cell r="AQ11">
            <v>2</v>
          </cell>
          <cell r="AR11">
            <v>8.41</v>
          </cell>
          <cell r="AS11">
            <v>7.8</v>
          </cell>
          <cell r="AT11">
            <v>9.6999999999999993</v>
          </cell>
          <cell r="AU11">
            <v>8.9</v>
          </cell>
          <cell r="AV11">
            <v>7.04</v>
          </cell>
          <cell r="AW11">
            <v>7</v>
          </cell>
          <cell r="AX11">
            <v>1.4</v>
          </cell>
          <cell r="AY11">
            <v>8.44</v>
          </cell>
          <cell r="AZ11">
            <v>9.6999999999999993</v>
          </cell>
          <cell r="BA11">
            <v>9.8000000000000007</v>
          </cell>
          <cell r="BB11">
            <v>9.14</v>
          </cell>
          <cell r="BC11">
            <v>7.64</v>
          </cell>
          <cell r="BD11">
            <v>6</v>
          </cell>
          <cell r="BE11">
            <v>1.2</v>
          </cell>
          <cell r="BF11">
            <v>8.84</v>
          </cell>
          <cell r="BG11">
            <v>8.3000000000000007</v>
          </cell>
          <cell r="BH11">
            <v>7.5</v>
          </cell>
          <cell r="BI11">
            <v>9.1999999999999993</v>
          </cell>
          <cell r="BJ11">
            <v>6.67</v>
          </cell>
          <cell r="BK11">
            <v>9.8000000000000007</v>
          </cell>
          <cell r="BL11">
            <v>1.96</v>
          </cell>
          <cell r="BM11">
            <v>8.6300000000000008</v>
          </cell>
          <cell r="BN11">
            <v>8.76</v>
          </cell>
          <cell r="BO11">
            <v>7.84</v>
          </cell>
          <cell r="BP11">
            <v>8.0399999999999991</v>
          </cell>
          <cell r="BQ11">
            <v>6.57</v>
          </cell>
          <cell r="BR11">
            <v>9</v>
          </cell>
          <cell r="BS11">
            <v>1.8</v>
          </cell>
          <cell r="BT11">
            <v>8.3699999999999992</v>
          </cell>
          <cell r="BU11">
            <v>8.48</v>
          </cell>
          <cell r="BV11">
            <v>8.58</v>
          </cell>
          <cell r="BW11">
            <v>9.0299999999999994</v>
          </cell>
          <cell r="BX11">
            <v>6.96</v>
          </cell>
          <cell r="BY11">
            <v>9.5</v>
          </cell>
          <cell r="BZ11">
            <v>1.9</v>
          </cell>
          <cell r="CA11">
            <v>8.86</v>
          </cell>
          <cell r="CB11">
            <v>8.7799999999999994</v>
          </cell>
        </row>
        <row r="12">
          <cell r="A12">
            <v>5</v>
          </cell>
          <cell r="B12" t="str">
            <v>GUALPA GUALPA MARIA ALEXANDRA</v>
          </cell>
          <cell r="C12">
            <v>9.0399999999999991</v>
          </cell>
          <cell r="D12">
            <v>7.6</v>
          </cell>
          <cell r="E12">
            <v>8</v>
          </cell>
          <cell r="F12">
            <v>6.57</v>
          </cell>
          <cell r="G12">
            <v>7</v>
          </cell>
          <cell r="H12">
            <v>1.4</v>
          </cell>
          <cell r="I12">
            <v>7.97</v>
          </cell>
          <cell r="J12">
            <v>8.43</v>
          </cell>
          <cell r="K12">
            <v>8.35</v>
          </cell>
          <cell r="L12">
            <v>7.87</v>
          </cell>
          <cell r="M12">
            <v>6.57</v>
          </cell>
          <cell r="N12">
            <v>7.71</v>
          </cell>
          <cell r="O12">
            <v>1.54</v>
          </cell>
          <cell r="P12">
            <v>8.11</v>
          </cell>
          <cell r="Q12">
            <v>9.1999999999999993</v>
          </cell>
          <cell r="R12">
            <v>9.6</v>
          </cell>
          <cell r="S12">
            <v>8.8000000000000007</v>
          </cell>
          <cell r="T12">
            <v>7.36</v>
          </cell>
          <cell r="U12">
            <v>9</v>
          </cell>
          <cell r="V12">
            <v>1.8</v>
          </cell>
          <cell r="W12">
            <v>9.16</v>
          </cell>
          <cell r="X12">
            <v>9.0500000000000007</v>
          </cell>
          <cell r="Y12">
            <v>8.9</v>
          </cell>
          <cell r="Z12">
            <v>8.85</v>
          </cell>
          <cell r="AA12">
            <v>7.15</v>
          </cell>
          <cell r="AB12">
            <v>9.75</v>
          </cell>
          <cell r="AC12">
            <v>1.95</v>
          </cell>
          <cell r="AD12">
            <v>9.1</v>
          </cell>
          <cell r="AE12">
            <v>9.8000000000000007</v>
          </cell>
          <cell r="AF12">
            <v>8.5500000000000007</v>
          </cell>
          <cell r="AG12">
            <v>8.6</v>
          </cell>
          <cell r="AH12">
            <v>7.19</v>
          </cell>
          <cell r="AI12">
            <v>8.5</v>
          </cell>
          <cell r="AJ12">
            <v>1.7</v>
          </cell>
          <cell r="AK12">
            <v>8.89</v>
          </cell>
          <cell r="AL12">
            <v>7.2</v>
          </cell>
          <cell r="AM12">
            <v>9.1999999999999993</v>
          </cell>
          <cell r="AN12">
            <v>7.82</v>
          </cell>
          <cell r="AO12">
            <v>6.46</v>
          </cell>
          <cell r="AP12">
            <v>7</v>
          </cell>
          <cell r="AQ12">
            <v>1.4</v>
          </cell>
          <cell r="AR12">
            <v>7.86</v>
          </cell>
          <cell r="AS12">
            <v>8.8000000000000007</v>
          </cell>
          <cell r="AT12">
            <v>8.6</v>
          </cell>
          <cell r="AU12">
            <v>9.4</v>
          </cell>
          <cell r="AV12">
            <v>7.15</v>
          </cell>
          <cell r="AW12">
            <v>7</v>
          </cell>
          <cell r="AX12">
            <v>1.4</v>
          </cell>
          <cell r="AY12">
            <v>8.5500000000000007</v>
          </cell>
          <cell r="AZ12">
            <v>9.4</v>
          </cell>
          <cell r="BA12">
            <v>9.5</v>
          </cell>
          <cell r="BB12">
            <v>8.9499999999999993</v>
          </cell>
          <cell r="BC12">
            <v>7.43</v>
          </cell>
          <cell r="BD12">
            <v>7</v>
          </cell>
          <cell r="BE12">
            <v>1.4</v>
          </cell>
          <cell r="BF12">
            <v>8.83</v>
          </cell>
          <cell r="BG12">
            <v>7.5</v>
          </cell>
          <cell r="BH12">
            <v>8.1</v>
          </cell>
          <cell r="BI12">
            <v>8.3000000000000007</v>
          </cell>
          <cell r="BJ12">
            <v>6.37</v>
          </cell>
          <cell r="BK12">
            <v>9.5</v>
          </cell>
          <cell r="BL12">
            <v>1.9</v>
          </cell>
          <cell r="BM12">
            <v>8.27</v>
          </cell>
          <cell r="BN12">
            <v>7.65</v>
          </cell>
          <cell r="BO12">
            <v>7.5</v>
          </cell>
          <cell r="BP12">
            <v>7.4</v>
          </cell>
          <cell r="BQ12">
            <v>6.01</v>
          </cell>
          <cell r="BR12">
            <v>6</v>
          </cell>
          <cell r="BS12">
            <v>1.2</v>
          </cell>
          <cell r="BT12">
            <v>7.21</v>
          </cell>
          <cell r="BU12">
            <v>7.2</v>
          </cell>
          <cell r="BV12">
            <v>7.92</v>
          </cell>
          <cell r="BW12">
            <v>7.9</v>
          </cell>
          <cell r="BX12">
            <v>6.14</v>
          </cell>
          <cell r="BY12">
            <v>6.5</v>
          </cell>
          <cell r="BZ12">
            <v>1.3</v>
          </cell>
          <cell r="CA12">
            <v>7.44</v>
          </cell>
          <cell r="CB12">
            <v>8.3081818181818168</v>
          </cell>
        </row>
        <row r="13">
          <cell r="A13">
            <v>6</v>
          </cell>
          <cell r="B13" t="str">
            <v>GUAMANTARIO AIMACAÑA LUIS FERNANDO</v>
          </cell>
          <cell r="C13">
            <v>7.4</v>
          </cell>
          <cell r="D13">
            <v>7</v>
          </cell>
          <cell r="E13">
            <v>7.1</v>
          </cell>
          <cell r="F13">
            <v>5.73</v>
          </cell>
          <cell r="G13">
            <v>7</v>
          </cell>
          <cell r="H13">
            <v>1.4</v>
          </cell>
          <cell r="I13">
            <v>7.13</v>
          </cell>
          <cell r="J13">
            <v>7.5</v>
          </cell>
          <cell r="K13">
            <v>7</v>
          </cell>
          <cell r="L13">
            <v>7.37</v>
          </cell>
          <cell r="M13">
            <v>5.83</v>
          </cell>
          <cell r="N13">
            <v>6</v>
          </cell>
          <cell r="O13">
            <v>1.2</v>
          </cell>
          <cell r="P13">
            <v>7.03</v>
          </cell>
          <cell r="Q13">
            <v>7</v>
          </cell>
          <cell r="R13">
            <v>7</v>
          </cell>
          <cell r="S13">
            <v>7</v>
          </cell>
          <cell r="T13">
            <v>5.6</v>
          </cell>
          <cell r="U13">
            <v>8</v>
          </cell>
          <cell r="V13">
            <v>1.6</v>
          </cell>
          <cell r="W13">
            <v>7.2</v>
          </cell>
          <cell r="X13">
            <v>7.15</v>
          </cell>
          <cell r="Y13">
            <v>7.3</v>
          </cell>
          <cell r="Z13">
            <v>8.5500000000000007</v>
          </cell>
          <cell r="AA13">
            <v>6.13</v>
          </cell>
          <cell r="AB13">
            <v>9</v>
          </cell>
          <cell r="AC13">
            <v>1.8</v>
          </cell>
          <cell r="AD13">
            <v>7.93</v>
          </cell>
          <cell r="AE13">
            <v>5.4</v>
          </cell>
          <cell r="AF13">
            <v>7</v>
          </cell>
          <cell r="AG13">
            <v>7.75</v>
          </cell>
          <cell r="AH13">
            <v>5.37</v>
          </cell>
          <cell r="AI13">
            <v>8.75</v>
          </cell>
          <cell r="AJ13">
            <v>1.75</v>
          </cell>
          <cell r="AK13">
            <v>7.12</v>
          </cell>
          <cell r="AL13">
            <v>6.6</v>
          </cell>
          <cell r="AM13">
            <v>8.1</v>
          </cell>
          <cell r="AN13">
            <v>6.7</v>
          </cell>
          <cell r="AO13">
            <v>5.71</v>
          </cell>
          <cell r="AP13">
            <v>7</v>
          </cell>
          <cell r="AQ13">
            <v>1.4</v>
          </cell>
          <cell r="AR13">
            <v>7.11</v>
          </cell>
          <cell r="AS13">
            <v>7</v>
          </cell>
          <cell r="AT13">
            <v>7.2</v>
          </cell>
          <cell r="AU13">
            <v>6.8</v>
          </cell>
          <cell r="AV13">
            <v>5.6</v>
          </cell>
          <cell r="AW13">
            <v>7</v>
          </cell>
          <cell r="AX13">
            <v>1.4</v>
          </cell>
          <cell r="AY13">
            <v>7</v>
          </cell>
          <cell r="AZ13">
            <v>7</v>
          </cell>
          <cell r="BA13">
            <v>7.2</v>
          </cell>
          <cell r="BB13">
            <v>7</v>
          </cell>
          <cell r="BC13">
            <v>5.65</v>
          </cell>
          <cell r="BD13">
            <v>7</v>
          </cell>
          <cell r="BE13">
            <v>1.4</v>
          </cell>
          <cell r="BF13">
            <v>7.05</v>
          </cell>
          <cell r="BG13">
            <v>6.7</v>
          </cell>
          <cell r="BH13">
            <v>7.05</v>
          </cell>
          <cell r="BI13">
            <v>8.1</v>
          </cell>
          <cell r="BJ13">
            <v>5.83</v>
          </cell>
          <cell r="BK13">
            <v>8.75</v>
          </cell>
          <cell r="BL13">
            <v>1.75</v>
          </cell>
          <cell r="BM13">
            <v>7.58</v>
          </cell>
          <cell r="BN13">
            <v>6.27</v>
          </cell>
          <cell r="BO13">
            <v>4.5999999999999996</v>
          </cell>
          <cell r="BP13">
            <v>7.12</v>
          </cell>
          <cell r="BQ13">
            <v>4.8</v>
          </cell>
          <cell r="BR13">
            <v>8</v>
          </cell>
          <cell r="BS13">
            <v>1.6</v>
          </cell>
          <cell r="BT13">
            <v>6.4</v>
          </cell>
          <cell r="BU13">
            <v>6.6</v>
          </cell>
          <cell r="BV13">
            <v>5</v>
          </cell>
          <cell r="BW13">
            <v>6.94</v>
          </cell>
          <cell r="BX13">
            <v>4.9400000000000004</v>
          </cell>
          <cell r="BY13">
            <v>7.5</v>
          </cell>
          <cell r="BZ13">
            <v>1.5</v>
          </cell>
          <cell r="CA13">
            <v>6.44</v>
          </cell>
          <cell r="CB13">
            <v>7.09</v>
          </cell>
        </row>
        <row r="14">
          <cell r="A14">
            <v>7</v>
          </cell>
          <cell r="B14" t="str">
            <v>GUAÑUNA SALAS ALEX DARIO</v>
          </cell>
          <cell r="C14">
            <v>8.34</v>
          </cell>
          <cell r="D14">
            <v>7</v>
          </cell>
          <cell r="E14">
            <v>7.2</v>
          </cell>
          <cell r="F14">
            <v>6.01</v>
          </cell>
          <cell r="G14">
            <v>7</v>
          </cell>
          <cell r="H14">
            <v>1.4</v>
          </cell>
          <cell r="I14">
            <v>7.41</v>
          </cell>
          <cell r="J14">
            <v>9.6</v>
          </cell>
          <cell r="K14">
            <v>8.19</v>
          </cell>
          <cell r="L14">
            <v>9</v>
          </cell>
          <cell r="M14">
            <v>7.14</v>
          </cell>
          <cell r="N14">
            <v>9</v>
          </cell>
          <cell r="O14">
            <v>1.8</v>
          </cell>
          <cell r="P14">
            <v>8.94</v>
          </cell>
          <cell r="Q14">
            <v>9.8000000000000007</v>
          </cell>
          <cell r="R14">
            <v>9</v>
          </cell>
          <cell r="S14">
            <v>7.6</v>
          </cell>
          <cell r="T14">
            <v>7.04</v>
          </cell>
          <cell r="U14">
            <v>9</v>
          </cell>
          <cell r="V14">
            <v>1.8</v>
          </cell>
          <cell r="W14">
            <v>8.84</v>
          </cell>
          <cell r="X14">
            <v>8.6999999999999993</v>
          </cell>
          <cell r="Y14">
            <v>8.1999999999999993</v>
          </cell>
          <cell r="Z14">
            <v>8.85</v>
          </cell>
          <cell r="AA14">
            <v>6.87</v>
          </cell>
          <cell r="AB14">
            <v>9.25</v>
          </cell>
          <cell r="AC14">
            <v>1.85</v>
          </cell>
          <cell r="AD14">
            <v>8.7200000000000006</v>
          </cell>
          <cell r="AE14">
            <v>8.6</v>
          </cell>
          <cell r="AF14">
            <v>8.1</v>
          </cell>
          <cell r="AG14">
            <v>8.1</v>
          </cell>
          <cell r="AH14">
            <v>6.61</v>
          </cell>
          <cell r="AI14">
            <v>8.75</v>
          </cell>
          <cell r="AJ14">
            <v>1.75</v>
          </cell>
          <cell r="AK14">
            <v>8.36</v>
          </cell>
          <cell r="AL14">
            <v>8.8800000000000008</v>
          </cell>
          <cell r="AM14">
            <v>8.4600000000000009</v>
          </cell>
          <cell r="AN14">
            <v>7.12</v>
          </cell>
          <cell r="AO14">
            <v>6.52</v>
          </cell>
          <cell r="AP14">
            <v>7</v>
          </cell>
          <cell r="AQ14">
            <v>1.4</v>
          </cell>
          <cell r="AR14">
            <v>7.92</v>
          </cell>
          <cell r="AS14">
            <v>7.6</v>
          </cell>
          <cell r="AT14">
            <v>9.4</v>
          </cell>
          <cell r="AU14">
            <v>7.5</v>
          </cell>
          <cell r="AV14">
            <v>6.53</v>
          </cell>
          <cell r="AW14">
            <v>7.5</v>
          </cell>
          <cell r="AX14">
            <v>1.5</v>
          </cell>
          <cell r="AY14">
            <v>8.0299999999999994</v>
          </cell>
          <cell r="AZ14">
            <v>9.3000000000000007</v>
          </cell>
          <cell r="BA14">
            <v>9.5</v>
          </cell>
          <cell r="BB14">
            <v>9.1999999999999993</v>
          </cell>
          <cell r="BC14">
            <v>7.47</v>
          </cell>
          <cell r="BD14">
            <v>7</v>
          </cell>
          <cell r="BE14">
            <v>1.4</v>
          </cell>
          <cell r="BF14">
            <v>8.8699999999999992</v>
          </cell>
          <cell r="BG14">
            <v>9.1</v>
          </cell>
          <cell r="BH14">
            <v>7.05</v>
          </cell>
          <cell r="BI14">
            <v>9.1999999999999993</v>
          </cell>
          <cell r="BJ14">
            <v>6.76</v>
          </cell>
          <cell r="BK14">
            <v>10</v>
          </cell>
          <cell r="BL14">
            <v>2</v>
          </cell>
          <cell r="BM14">
            <v>8.76</v>
          </cell>
          <cell r="BN14">
            <v>8.76</v>
          </cell>
          <cell r="BO14">
            <v>7.5</v>
          </cell>
          <cell r="BP14">
            <v>7.78</v>
          </cell>
          <cell r="BQ14">
            <v>6.41</v>
          </cell>
          <cell r="BR14">
            <v>8.5</v>
          </cell>
          <cell r="BS14">
            <v>1.7</v>
          </cell>
          <cell r="BT14">
            <v>8.11</v>
          </cell>
          <cell r="BU14">
            <v>8.8800000000000008</v>
          </cell>
          <cell r="BV14">
            <v>8.2200000000000006</v>
          </cell>
          <cell r="BW14">
            <v>8.98</v>
          </cell>
          <cell r="BX14">
            <v>6.95</v>
          </cell>
          <cell r="BY14">
            <v>10</v>
          </cell>
          <cell r="BZ14">
            <v>2</v>
          </cell>
          <cell r="CA14">
            <v>8.9499999999999993</v>
          </cell>
          <cell r="CB14">
            <v>8.4463636363636372</v>
          </cell>
        </row>
        <row r="15">
          <cell r="A15">
            <v>8</v>
          </cell>
          <cell r="B15" t="str">
            <v>JAMI TOAQUIZA JESSICA CAROLINA</v>
          </cell>
          <cell r="C15">
            <v>8.6</v>
          </cell>
          <cell r="D15">
            <v>7</v>
          </cell>
          <cell r="E15">
            <v>7.6</v>
          </cell>
          <cell r="F15">
            <v>6.19</v>
          </cell>
          <cell r="G15">
            <v>7</v>
          </cell>
          <cell r="H15">
            <v>1.4</v>
          </cell>
          <cell r="I15">
            <v>7.59</v>
          </cell>
          <cell r="J15">
            <v>9</v>
          </cell>
          <cell r="K15">
            <v>8.3699999999999992</v>
          </cell>
          <cell r="L15">
            <v>8.3699999999999992</v>
          </cell>
          <cell r="M15">
            <v>6.86</v>
          </cell>
          <cell r="N15">
            <v>9.2799999999999994</v>
          </cell>
          <cell r="O15">
            <v>1.86</v>
          </cell>
          <cell r="P15">
            <v>8.7200000000000006</v>
          </cell>
          <cell r="Q15">
            <v>7.2</v>
          </cell>
          <cell r="R15">
            <v>9</v>
          </cell>
          <cell r="S15">
            <v>7</v>
          </cell>
          <cell r="T15">
            <v>6.19</v>
          </cell>
          <cell r="U15">
            <v>9</v>
          </cell>
          <cell r="V15">
            <v>1.8</v>
          </cell>
          <cell r="W15">
            <v>7.99</v>
          </cell>
          <cell r="X15">
            <v>9.0500000000000007</v>
          </cell>
          <cell r="Y15">
            <v>8.6999999999999993</v>
          </cell>
          <cell r="Z15">
            <v>9.5</v>
          </cell>
          <cell r="AA15">
            <v>7.27</v>
          </cell>
          <cell r="AB15">
            <v>8.75</v>
          </cell>
          <cell r="AC15">
            <v>1.75</v>
          </cell>
          <cell r="AD15">
            <v>9.02</v>
          </cell>
          <cell r="AE15">
            <v>8.9499999999999993</v>
          </cell>
          <cell r="AF15">
            <v>9</v>
          </cell>
          <cell r="AG15">
            <v>8.5500000000000007</v>
          </cell>
          <cell r="AH15">
            <v>7.07</v>
          </cell>
          <cell r="AI15">
            <v>8.75</v>
          </cell>
          <cell r="AJ15">
            <v>1.75</v>
          </cell>
          <cell r="AK15">
            <v>8.82</v>
          </cell>
          <cell r="AL15">
            <v>7</v>
          </cell>
          <cell r="AM15">
            <v>8.8000000000000007</v>
          </cell>
          <cell r="AN15">
            <v>8.08</v>
          </cell>
          <cell r="AO15">
            <v>6.37</v>
          </cell>
          <cell r="AP15">
            <v>7</v>
          </cell>
          <cell r="AQ15">
            <v>1.4</v>
          </cell>
          <cell r="AR15">
            <v>7.77</v>
          </cell>
          <cell r="AS15">
            <v>8.9</v>
          </cell>
          <cell r="AT15">
            <v>9</v>
          </cell>
          <cell r="AU15">
            <v>9.1</v>
          </cell>
          <cell r="AV15">
            <v>7.2</v>
          </cell>
          <cell r="AW15">
            <v>7.5</v>
          </cell>
          <cell r="AX15">
            <v>1.5</v>
          </cell>
          <cell r="AY15">
            <v>8.6999999999999993</v>
          </cell>
          <cell r="AZ15">
            <v>9.3000000000000007</v>
          </cell>
          <cell r="BA15">
            <v>9.5</v>
          </cell>
          <cell r="BB15">
            <v>9.1999999999999993</v>
          </cell>
          <cell r="BC15">
            <v>7.47</v>
          </cell>
          <cell r="BD15">
            <v>9</v>
          </cell>
          <cell r="BE15">
            <v>1.8</v>
          </cell>
          <cell r="BF15">
            <v>9.27</v>
          </cell>
          <cell r="BG15">
            <v>8.3000000000000007</v>
          </cell>
          <cell r="BH15">
            <v>7.7</v>
          </cell>
          <cell r="BI15">
            <v>8.1999999999999993</v>
          </cell>
          <cell r="BJ15">
            <v>6.45</v>
          </cell>
          <cell r="BK15">
            <v>9.25</v>
          </cell>
          <cell r="BL15">
            <v>1.85</v>
          </cell>
          <cell r="BM15">
            <v>8.3000000000000007</v>
          </cell>
          <cell r="BN15">
            <v>7.4</v>
          </cell>
          <cell r="BO15">
            <v>7.9</v>
          </cell>
          <cell r="BP15">
            <v>8.5</v>
          </cell>
          <cell r="BQ15">
            <v>6.35</v>
          </cell>
          <cell r="BR15">
            <v>9</v>
          </cell>
          <cell r="BS15">
            <v>1.8</v>
          </cell>
          <cell r="BT15">
            <v>8.15</v>
          </cell>
          <cell r="BU15">
            <v>7</v>
          </cell>
          <cell r="BV15">
            <v>7.78</v>
          </cell>
          <cell r="BW15">
            <v>8.4499999999999993</v>
          </cell>
          <cell r="BX15">
            <v>6.19</v>
          </cell>
          <cell r="BY15">
            <v>9</v>
          </cell>
          <cell r="BZ15">
            <v>1.8</v>
          </cell>
          <cell r="CA15">
            <v>7.99</v>
          </cell>
          <cell r="CB15">
            <v>8.3927272727272726</v>
          </cell>
        </row>
        <row r="16">
          <cell r="A16">
            <v>9</v>
          </cell>
          <cell r="B16" t="str">
            <v>LLANGO SOLANO BRAYAN DARIO</v>
          </cell>
          <cell r="C16">
            <v>7.6</v>
          </cell>
          <cell r="D16">
            <v>8</v>
          </cell>
          <cell r="E16">
            <v>8.8000000000000007</v>
          </cell>
          <cell r="F16">
            <v>6.51</v>
          </cell>
          <cell r="G16">
            <v>8</v>
          </cell>
          <cell r="H16">
            <v>1.6</v>
          </cell>
          <cell r="I16">
            <v>8.11</v>
          </cell>
          <cell r="J16">
            <v>8.3000000000000007</v>
          </cell>
          <cell r="K16">
            <v>8.4600000000000009</v>
          </cell>
          <cell r="L16">
            <v>8</v>
          </cell>
          <cell r="M16">
            <v>6.6</v>
          </cell>
          <cell r="N16">
            <v>8</v>
          </cell>
          <cell r="O16">
            <v>1.6</v>
          </cell>
          <cell r="P16">
            <v>8.1999999999999993</v>
          </cell>
          <cell r="Q16">
            <v>9.8000000000000007</v>
          </cell>
          <cell r="R16">
            <v>7.6</v>
          </cell>
          <cell r="S16">
            <v>7</v>
          </cell>
          <cell r="T16">
            <v>6.51</v>
          </cell>
          <cell r="U16">
            <v>10</v>
          </cell>
          <cell r="V16">
            <v>2</v>
          </cell>
          <cell r="W16">
            <v>8.51</v>
          </cell>
          <cell r="X16">
            <v>8.75</v>
          </cell>
          <cell r="Y16">
            <v>7.6</v>
          </cell>
          <cell r="Z16">
            <v>9.5500000000000007</v>
          </cell>
          <cell r="AA16">
            <v>6.91</v>
          </cell>
          <cell r="AB16">
            <v>9</v>
          </cell>
          <cell r="AC16">
            <v>1.8</v>
          </cell>
          <cell r="AD16">
            <v>8.7100000000000009</v>
          </cell>
          <cell r="AE16">
            <v>7.75</v>
          </cell>
          <cell r="AF16">
            <v>8.1</v>
          </cell>
          <cell r="AG16">
            <v>8.35</v>
          </cell>
          <cell r="AH16">
            <v>6.45</v>
          </cell>
          <cell r="AI16">
            <v>8</v>
          </cell>
          <cell r="AJ16">
            <v>1.6</v>
          </cell>
          <cell r="AK16">
            <v>8.0500000000000007</v>
          </cell>
          <cell r="AL16">
            <v>7.1</v>
          </cell>
          <cell r="AM16">
            <v>6.8</v>
          </cell>
          <cell r="AN16">
            <v>7.48</v>
          </cell>
          <cell r="AO16">
            <v>5.7</v>
          </cell>
          <cell r="AP16">
            <v>7</v>
          </cell>
          <cell r="AQ16">
            <v>1.4</v>
          </cell>
          <cell r="AR16">
            <v>7.1</v>
          </cell>
          <cell r="AS16">
            <v>8</v>
          </cell>
          <cell r="AT16">
            <v>8.5</v>
          </cell>
          <cell r="AU16">
            <v>8.4</v>
          </cell>
          <cell r="AV16">
            <v>6.64</v>
          </cell>
          <cell r="AW16">
            <v>8.5</v>
          </cell>
          <cell r="AX16">
            <v>1.7</v>
          </cell>
          <cell r="AY16">
            <v>8.34</v>
          </cell>
          <cell r="AZ16">
            <v>8.1999999999999993</v>
          </cell>
          <cell r="BA16">
            <v>8.8000000000000007</v>
          </cell>
          <cell r="BB16">
            <v>7.7</v>
          </cell>
          <cell r="BC16">
            <v>6.59</v>
          </cell>
          <cell r="BD16">
            <v>9</v>
          </cell>
          <cell r="BE16">
            <v>1.8</v>
          </cell>
          <cell r="BF16">
            <v>8.39</v>
          </cell>
          <cell r="BG16">
            <v>7.2</v>
          </cell>
          <cell r="BH16">
            <v>7.05</v>
          </cell>
          <cell r="BI16">
            <v>8.1999999999999993</v>
          </cell>
          <cell r="BJ16">
            <v>5.99</v>
          </cell>
          <cell r="BK16">
            <v>10</v>
          </cell>
          <cell r="BL16">
            <v>2</v>
          </cell>
          <cell r="BM16">
            <v>7.99</v>
          </cell>
          <cell r="BN16">
            <v>7.07</v>
          </cell>
          <cell r="BO16">
            <v>7.78</v>
          </cell>
          <cell r="BP16">
            <v>8.34</v>
          </cell>
          <cell r="BQ16">
            <v>6.18</v>
          </cell>
          <cell r="BR16">
            <v>9</v>
          </cell>
          <cell r="BS16">
            <v>1.8</v>
          </cell>
          <cell r="BT16">
            <v>7.98</v>
          </cell>
          <cell r="BU16">
            <v>7.1</v>
          </cell>
          <cell r="BV16">
            <v>7.64</v>
          </cell>
          <cell r="BW16">
            <v>8.6999999999999993</v>
          </cell>
          <cell r="BX16">
            <v>6.25</v>
          </cell>
          <cell r="BY16">
            <v>10</v>
          </cell>
          <cell r="BZ16">
            <v>2</v>
          </cell>
          <cell r="CA16">
            <v>8.25</v>
          </cell>
          <cell r="CB16">
            <v>8.1481818181818184</v>
          </cell>
        </row>
        <row r="17">
          <cell r="A17">
            <v>10</v>
          </cell>
          <cell r="B17" t="str">
            <v>LLANGO SOLANO EDWIN OMAR</v>
          </cell>
          <cell r="C17">
            <v>7.95</v>
          </cell>
          <cell r="D17">
            <v>7</v>
          </cell>
          <cell r="E17">
            <v>7.2</v>
          </cell>
          <cell r="F17">
            <v>5.91</v>
          </cell>
          <cell r="G17">
            <v>7</v>
          </cell>
          <cell r="H17">
            <v>1.4</v>
          </cell>
          <cell r="I17">
            <v>7.31</v>
          </cell>
          <cell r="J17">
            <v>7.73</v>
          </cell>
          <cell r="K17">
            <v>8.1300000000000008</v>
          </cell>
          <cell r="L17">
            <v>7.25</v>
          </cell>
          <cell r="M17">
            <v>6.16</v>
          </cell>
          <cell r="N17">
            <v>7.28</v>
          </cell>
          <cell r="O17">
            <v>1.46</v>
          </cell>
          <cell r="P17">
            <v>7.62</v>
          </cell>
          <cell r="Q17">
            <v>7.6</v>
          </cell>
          <cell r="R17">
            <v>7.2</v>
          </cell>
          <cell r="S17">
            <v>8.4</v>
          </cell>
          <cell r="T17">
            <v>6.19</v>
          </cell>
          <cell r="U17">
            <v>9</v>
          </cell>
          <cell r="V17">
            <v>1.8</v>
          </cell>
          <cell r="W17">
            <v>7.99</v>
          </cell>
          <cell r="X17">
            <v>8.5</v>
          </cell>
          <cell r="Y17">
            <v>7.65</v>
          </cell>
          <cell r="Z17">
            <v>9.4</v>
          </cell>
          <cell r="AA17">
            <v>6.81</v>
          </cell>
          <cell r="AB17">
            <v>7.75</v>
          </cell>
          <cell r="AC17">
            <v>1.55</v>
          </cell>
          <cell r="AD17">
            <v>8.36</v>
          </cell>
          <cell r="AE17">
            <v>8.6999999999999993</v>
          </cell>
          <cell r="AF17">
            <v>8.3000000000000007</v>
          </cell>
          <cell r="AG17">
            <v>7.85</v>
          </cell>
          <cell r="AH17">
            <v>6.63</v>
          </cell>
          <cell r="AI17">
            <v>9</v>
          </cell>
          <cell r="AJ17">
            <v>1.8</v>
          </cell>
          <cell r="AK17">
            <v>8.43</v>
          </cell>
          <cell r="AL17">
            <v>7.2</v>
          </cell>
          <cell r="AM17">
            <v>6.8</v>
          </cell>
          <cell r="AN17">
            <v>8</v>
          </cell>
          <cell r="AO17">
            <v>5.87</v>
          </cell>
          <cell r="AP17">
            <v>8</v>
          </cell>
          <cell r="AQ17">
            <v>1.6</v>
          </cell>
          <cell r="AR17">
            <v>7.47</v>
          </cell>
          <cell r="AS17">
            <v>7</v>
          </cell>
          <cell r="AT17">
            <v>8.9</v>
          </cell>
          <cell r="AU17">
            <v>8.6</v>
          </cell>
          <cell r="AV17">
            <v>6.53</v>
          </cell>
          <cell r="AW17">
            <v>7</v>
          </cell>
          <cell r="AX17">
            <v>1.4</v>
          </cell>
          <cell r="AY17">
            <v>7.93</v>
          </cell>
          <cell r="AZ17">
            <v>7.2</v>
          </cell>
          <cell r="BA17">
            <v>8</v>
          </cell>
          <cell r="BB17">
            <v>7.6</v>
          </cell>
          <cell r="BC17">
            <v>6.08</v>
          </cell>
          <cell r="BD17">
            <v>7</v>
          </cell>
          <cell r="BE17">
            <v>1.4</v>
          </cell>
          <cell r="BF17">
            <v>7.48</v>
          </cell>
          <cell r="BG17">
            <v>7.2</v>
          </cell>
          <cell r="BH17">
            <v>7</v>
          </cell>
          <cell r="BI17">
            <v>8.5</v>
          </cell>
          <cell r="BJ17">
            <v>6.05</v>
          </cell>
          <cell r="BK17">
            <v>9.5</v>
          </cell>
          <cell r="BL17">
            <v>1.9</v>
          </cell>
          <cell r="BM17">
            <v>7.95</v>
          </cell>
          <cell r="BN17">
            <v>7.27</v>
          </cell>
          <cell r="BO17">
            <v>7.38</v>
          </cell>
          <cell r="BP17">
            <v>8.02</v>
          </cell>
          <cell r="BQ17">
            <v>6.05</v>
          </cell>
          <cell r="BR17">
            <v>9</v>
          </cell>
          <cell r="BS17">
            <v>1.8</v>
          </cell>
          <cell r="BT17">
            <v>7.85</v>
          </cell>
          <cell r="BU17">
            <v>7.2</v>
          </cell>
          <cell r="BV17">
            <v>6.14</v>
          </cell>
          <cell r="BW17">
            <v>8.43</v>
          </cell>
          <cell r="BX17">
            <v>5.81</v>
          </cell>
          <cell r="BY17">
            <v>10</v>
          </cell>
          <cell r="BZ17">
            <v>2</v>
          </cell>
          <cell r="CA17">
            <v>7.81</v>
          </cell>
          <cell r="CB17">
            <v>7.8363636363636369</v>
          </cell>
        </row>
        <row r="18">
          <cell r="A18">
            <v>11</v>
          </cell>
          <cell r="B18" t="str">
            <v>PILATASIG TOAQUIZA KATERIN YADIRA</v>
          </cell>
          <cell r="C18">
            <v>7.98</v>
          </cell>
          <cell r="D18">
            <v>7</v>
          </cell>
          <cell r="E18">
            <v>7.7</v>
          </cell>
          <cell r="F18">
            <v>6.05</v>
          </cell>
          <cell r="G18">
            <v>7</v>
          </cell>
          <cell r="H18">
            <v>1.4</v>
          </cell>
          <cell r="I18">
            <v>7.45</v>
          </cell>
          <cell r="J18">
            <v>8.6999999999999993</v>
          </cell>
          <cell r="K18">
            <v>8.4499999999999993</v>
          </cell>
          <cell r="L18">
            <v>8.5</v>
          </cell>
          <cell r="M18">
            <v>6.84</v>
          </cell>
          <cell r="N18">
            <v>8.42</v>
          </cell>
          <cell r="O18">
            <v>1.68</v>
          </cell>
          <cell r="P18">
            <v>8.52</v>
          </cell>
          <cell r="Q18">
            <v>7.2</v>
          </cell>
          <cell r="R18">
            <v>8.8000000000000007</v>
          </cell>
          <cell r="S18">
            <v>7.8</v>
          </cell>
          <cell r="T18">
            <v>6.35</v>
          </cell>
          <cell r="U18">
            <v>10</v>
          </cell>
          <cell r="V18">
            <v>2</v>
          </cell>
          <cell r="W18">
            <v>8.35</v>
          </cell>
          <cell r="X18">
            <v>8.8000000000000007</v>
          </cell>
          <cell r="Y18">
            <v>8.0500000000000007</v>
          </cell>
          <cell r="Z18">
            <v>9.3000000000000007</v>
          </cell>
          <cell r="AA18">
            <v>6.97</v>
          </cell>
          <cell r="AB18">
            <v>9</v>
          </cell>
          <cell r="AC18">
            <v>1.8</v>
          </cell>
          <cell r="AD18">
            <v>8.77</v>
          </cell>
          <cell r="AE18">
            <v>9.5</v>
          </cell>
          <cell r="AF18">
            <v>9.0500000000000007</v>
          </cell>
          <cell r="AG18">
            <v>7.6</v>
          </cell>
          <cell r="AH18">
            <v>6.97</v>
          </cell>
          <cell r="AI18">
            <v>8.5</v>
          </cell>
          <cell r="AJ18">
            <v>1.7</v>
          </cell>
          <cell r="AK18">
            <v>8.67</v>
          </cell>
          <cell r="AL18">
            <v>7.22</v>
          </cell>
          <cell r="AM18">
            <v>8.4</v>
          </cell>
          <cell r="AN18">
            <v>7.9</v>
          </cell>
          <cell r="AO18">
            <v>6.27</v>
          </cell>
          <cell r="AP18">
            <v>7</v>
          </cell>
          <cell r="AQ18">
            <v>1.4</v>
          </cell>
          <cell r="AR18">
            <v>7.67</v>
          </cell>
          <cell r="AS18">
            <v>7.8</v>
          </cell>
          <cell r="AT18">
            <v>9.5500000000000007</v>
          </cell>
          <cell r="AU18">
            <v>9</v>
          </cell>
          <cell r="AV18">
            <v>7.03</v>
          </cell>
          <cell r="AW18">
            <v>7</v>
          </cell>
          <cell r="AX18">
            <v>1.4</v>
          </cell>
          <cell r="AY18">
            <v>8.43</v>
          </cell>
          <cell r="AZ18">
            <v>9</v>
          </cell>
          <cell r="BA18">
            <v>9.4</v>
          </cell>
          <cell r="BB18">
            <v>8.6999999999999993</v>
          </cell>
          <cell r="BC18">
            <v>7.23</v>
          </cell>
          <cell r="BD18">
            <v>8</v>
          </cell>
          <cell r="BE18">
            <v>1.6</v>
          </cell>
          <cell r="BF18">
            <v>8.83</v>
          </cell>
          <cell r="BG18">
            <v>8.5</v>
          </cell>
          <cell r="BH18">
            <v>7.7</v>
          </cell>
          <cell r="BI18">
            <v>9.1</v>
          </cell>
          <cell r="BJ18">
            <v>6.75</v>
          </cell>
          <cell r="BK18">
            <v>9.5</v>
          </cell>
          <cell r="BL18">
            <v>1.9</v>
          </cell>
          <cell r="BM18">
            <v>8.65</v>
          </cell>
          <cell r="BN18">
            <v>7.65</v>
          </cell>
          <cell r="BO18">
            <v>8</v>
          </cell>
          <cell r="BP18">
            <v>7.76</v>
          </cell>
          <cell r="BQ18">
            <v>6.24</v>
          </cell>
          <cell r="BR18">
            <v>7</v>
          </cell>
          <cell r="BS18">
            <v>1.4</v>
          </cell>
          <cell r="BT18">
            <v>7.64</v>
          </cell>
          <cell r="BU18">
            <v>7.22</v>
          </cell>
          <cell r="BV18">
            <v>7.7</v>
          </cell>
          <cell r="BW18">
            <v>8.15</v>
          </cell>
          <cell r="BX18">
            <v>6.15</v>
          </cell>
          <cell r="BY18">
            <v>8.5</v>
          </cell>
          <cell r="BZ18">
            <v>1.7</v>
          </cell>
          <cell r="CA18">
            <v>7.85</v>
          </cell>
          <cell r="CB18">
            <v>8.2572727272727278</v>
          </cell>
        </row>
        <row r="19">
          <cell r="A19">
            <v>12</v>
          </cell>
          <cell r="B19" t="str">
            <v>QUINATOA CASA SANDRA JOHANA</v>
          </cell>
          <cell r="C19">
            <v>7.66</v>
          </cell>
          <cell r="D19">
            <v>7</v>
          </cell>
          <cell r="E19">
            <v>7.2</v>
          </cell>
          <cell r="F19">
            <v>5.83</v>
          </cell>
          <cell r="G19">
            <v>7</v>
          </cell>
          <cell r="H19">
            <v>1.4</v>
          </cell>
          <cell r="I19">
            <v>7.23</v>
          </cell>
          <cell r="J19">
            <v>7.7</v>
          </cell>
          <cell r="K19">
            <v>8.17</v>
          </cell>
          <cell r="L19">
            <v>7.37</v>
          </cell>
          <cell r="M19">
            <v>6.2</v>
          </cell>
          <cell r="N19">
            <v>8.41</v>
          </cell>
          <cell r="O19">
            <v>1.68</v>
          </cell>
          <cell r="P19">
            <v>7.88</v>
          </cell>
          <cell r="Q19">
            <v>8.4</v>
          </cell>
          <cell r="R19">
            <v>9.1999999999999993</v>
          </cell>
          <cell r="S19">
            <v>7.2</v>
          </cell>
          <cell r="T19">
            <v>6.61</v>
          </cell>
          <cell r="U19">
            <v>9</v>
          </cell>
          <cell r="V19">
            <v>1.8</v>
          </cell>
          <cell r="W19">
            <v>8.41</v>
          </cell>
          <cell r="X19">
            <v>8.9</v>
          </cell>
          <cell r="Y19">
            <v>8.35</v>
          </cell>
          <cell r="Z19">
            <v>8.25</v>
          </cell>
          <cell r="AA19">
            <v>6.8</v>
          </cell>
          <cell r="AB19">
            <v>9.75</v>
          </cell>
          <cell r="AC19">
            <v>1.95</v>
          </cell>
          <cell r="AD19">
            <v>8.75</v>
          </cell>
          <cell r="AE19">
            <v>9.65</v>
          </cell>
          <cell r="AF19">
            <v>9</v>
          </cell>
          <cell r="AG19">
            <v>7.75</v>
          </cell>
          <cell r="AH19">
            <v>7.04</v>
          </cell>
          <cell r="AI19">
            <v>7</v>
          </cell>
          <cell r="AJ19">
            <v>1.4</v>
          </cell>
          <cell r="AK19">
            <v>8.44</v>
          </cell>
          <cell r="AL19">
            <v>7.28</v>
          </cell>
          <cell r="AM19">
            <v>7.8</v>
          </cell>
          <cell r="AN19">
            <v>7.04</v>
          </cell>
          <cell r="AO19">
            <v>5.9</v>
          </cell>
          <cell r="AP19">
            <v>7</v>
          </cell>
          <cell r="AQ19">
            <v>1.4</v>
          </cell>
          <cell r="AR19">
            <v>7.3</v>
          </cell>
          <cell r="AS19">
            <v>7.9</v>
          </cell>
          <cell r="AT19">
            <v>7.8</v>
          </cell>
          <cell r="AU19">
            <v>8.6</v>
          </cell>
          <cell r="AV19">
            <v>6.48</v>
          </cell>
          <cell r="AW19">
            <v>7.75</v>
          </cell>
          <cell r="AX19">
            <v>1.55</v>
          </cell>
          <cell r="AY19">
            <v>8.0299999999999994</v>
          </cell>
          <cell r="AZ19">
            <v>8.6999999999999993</v>
          </cell>
          <cell r="BA19">
            <v>9.5</v>
          </cell>
          <cell r="BB19">
            <v>8.6999999999999993</v>
          </cell>
          <cell r="BC19">
            <v>7.17</v>
          </cell>
          <cell r="BD19">
            <v>8</v>
          </cell>
          <cell r="BE19">
            <v>1.6</v>
          </cell>
          <cell r="BF19">
            <v>8.77</v>
          </cell>
          <cell r="BG19">
            <v>8.1999999999999993</v>
          </cell>
          <cell r="BH19">
            <v>7</v>
          </cell>
          <cell r="BI19">
            <v>9.1</v>
          </cell>
          <cell r="BJ19">
            <v>6.48</v>
          </cell>
          <cell r="BK19">
            <v>10</v>
          </cell>
          <cell r="BL19">
            <v>2</v>
          </cell>
          <cell r="BM19">
            <v>8.48</v>
          </cell>
          <cell r="BN19">
            <v>7.24</v>
          </cell>
          <cell r="BO19">
            <v>7.24</v>
          </cell>
          <cell r="BP19">
            <v>7.54</v>
          </cell>
          <cell r="BQ19">
            <v>5.87</v>
          </cell>
          <cell r="BR19">
            <v>7</v>
          </cell>
          <cell r="BS19">
            <v>1.4</v>
          </cell>
          <cell r="BT19">
            <v>7.27</v>
          </cell>
          <cell r="BU19">
            <v>7.28</v>
          </cell>
          <cell r="BV19">
            <v>7.46</v>
          </cell>
          <cell r="BW19">
            <v>8.33</v>
          </cell>
          <cell r="BX19">
            <v>6.15</v>
          </cell>
          <cell r="BY19">
            <v>9.5</v>
          </cell>
          <cell r="BZ19">
            <v>1.9</v>
          </cell>
          <cell r="CA19">
            <v>8.0500000000000007</v>
          </cell>
          <cell r="CB19">
            <v>8.0554545454545448</v>
          </cell>
        </row>
        <row r="20">
          <cell r="A20">
            <v>13</v>
          </cell>
          <cell r="B20" t="str">
            <v>QUINATOA LEMA JENNY MARICELA</v>
          </cell>
          <cell r="C20">
            <v>9.4</v>
          </cell>
          <cell r="D20">
            <v>9.4</v>
          </cell>
          <cell r="E20">
            <v>9</v>
          </cell>
          <cell r="F20">
            <v>7.41</v>
          </cell>
          <cell r="G20">
            <v>9</v>
          </cell>
          <cell r="H20">
            <v>1.8</v>
          </cell>
          <cell r="I20">
            <v>9.2100000000000009</v>
          </cell>
          <cell r="J20">
            <v>8.8000000000000007</v>
          </cell>
          <cell r="K20">
            <v>9.1199999999999992</v>
          </cell>
          <cell r="L20">
            <v>8.4</v>
          </cell>
          <cell r="M20">
            <v>7.02</v>
          </cell>
          <cell r="N20">
            <v>10</v>
          </cell>
          <cell r="O20">
            <v>2</v>
          </cell>
          <cell r="P20">
            <v>9.02</v>
          </cell>
          <cell r="Q20">
            <v>7.8</v>
          </cell>
          <cell r="R20">
            <v>9.6</v>
          </cell>
          <cell r="S20">
            <v>9.6</v>
          </cell>
          <cell r="T20">
            <v>7.2</v>
          </cell>
          <cell r="U20">
            <v>9</v>
          </cell>
          <cell r="V20">
            <v>1.8</v>
          </cell>
          <cell r="W20">
            <v>9</v>
          </cell>
          <cell r="X20">
            <v>9.15</v>
          </cell>
          <cell r="Y20">
            <v>9.25</v>
          </cell>
          <cell r="Z20">
            <v>9.6999999999999993</v>
          </cell>
          <cell r="AA20">
            <v>7.49</v>
          </cell>
          <cell r="AB20">
            <v>6.5</v>
          </cell>
          <cell r="AC20">
            <v>1.3</v>
          </cell>
          <cell r="AD20">
            <v>8.7899999999999991</v>
          </cell>
          <cell r="AE20">
            <v>9.23</v>
          </cell>
          <cell r="AF20">
            <v>9.1</v>
          </cell>
          <cell r="AG20">
            <v>9.35</v>
          </cell>
          <cell r="AH20">
            <v>7.38</v>
          </cell>
          <cell r="AI20">
            <v>9.75</v>
          </cell>
          <cell r="AJ20">
            <v>1.95</v>
          </cell>
          <cell r="AK20">
            <v>9.33</v>
          </cell>
          <cell r="AL20">
            <v>7.2</v>
          </cell>
          <cell r="AM20">
            <v>9.16</v>
          </cell>
          <cell r="AN20">
            <v>8.1999999999999993</v>
          </cell>
          <cell r="AO20">
            <v>6.55</v>
          </cell>
          <cell r="AP20">
            <v>7</v>
          </cell>
          <cell r="AQ20">
            <v>1.4</v>
          </cell>
          <cell r="AR20">
            <v>7.95</v>
          </cell>
          <cell r="AS20">
            <v>8.9</v>
          </cell>
          <cell r="AT20">
            <v>9.6</v>
          </cell>
          <cell r="AU20">
            <v>9.5</v>
          </cell>
          <cell r="AV20">
            <v>7.47</v>
          </cell>
          <cell r="AW20">
            <v>7</v>
          </cell>
          <cell r="AX20">
            <v>1.4</v>
          </cell>
          <cell r="AY20">
            <v>8.8699999999999992</v>
          </cell>
          <cell r="AZ20">
            <v>8.6999999999999993</v>
          </cell>
          <cell r="BA20">
            <v>9.1</v>
          </cell>
          <cell r="BB20">
            <v>8.3000000000000007</v>
          </cell>
          <cell r="BC20">
            <v>6.96</v>
          </cell>
          <cell r="BD20">
            <v>7</v>
          </cell>
          <cell r="BE20">
            <v>1.4</v>
          </cell>
          <cell r="BF20">
            <v>8.36</v>
          </cell>
          <cell r="BG20">
            <v>9.1</v>
          </cell>
          <cell r="BH20">
            <v>7.4</v>
          </cell>
          <cell r="BI20">
            <v>8.5</v>
          </cell>
          <cell r="BJ20">
            <v>6.67</v>
          </cell>
          <cell r="BK20">
            <v>10</v>
          </cell>
          <cell r="BL20">
            <v>2</v>
          </cell>
          <cell r="BM20">
            <v>8.67</v>
          </cell>
          <cell r="BN20">
            <v>7.95</v>
          </cell>
          <cell r="BO20">
            <v>8.74</v>
          </cell>
          <cell r="BP20">
            <v>8.08</v>
          </cell>
          <cell r="BQ20">
            <v>6.61</v>
          </cell>
          <cell r="BR20">
            <v>6.5</v>
          </cell>
          <cell r="BS20">
            <v>1.3</v>
          </cell>
          <cell r="BT20">
            <v>7.91</v>
          </cell>
          <cell r="BU20">
            <v>7.2</v>
          </cell>
          <cell r="BV20">
            <v>8.58</v>
          </cell>
          <cell r="BW20">
            <v>8.83</v>
          </cell>
          <cell r="BX20">
            <v>6.56</v>
          </cell>
          <cell r="BY20">
            <v>9.6999999999999993</v>
          </cell>
          <cell r="BZ20">
            <v>1.94</v>
          </cell>
          <cell r="CA20">
            <v>8.5</v>
          </cell>
          <cell r="CB20">
            <v>8.6918181818181814</v>
          </cell>
        </row>
        <row r="21">
          <cell r="A21">
            <v>14</v>
          </cell>
          <cell r="B21" t="str">
            <v>QUINATOA QUINATOA JESSICA PAOLA</v>
          </cell>
          <cell r="C21">
            <v>8.4</v>
          </cell>
          <cell r="D21">
            <v>7.1</v>
          </cell>
          <cell r="E21">
            <v>7.9</v>
          </cell>
          <cell r="F21">
            <v>6.24</v>
          </cell>
          <cell r="G21">
            <v>7</v>
          </cell>
          <cell r="H21">
            <v>1.4</v>
          </cell>
          <cell r="I21">
            <v>7.64</v>
          </cell>
          <cell r="J21">
            <v>8</v>
          </cell>
          <cell r="K21">
            <v>8.4499999999999993</v>
          </cell>
          <cell r="L21">
            <v>8.1199999999999992</v>
          </cell>
          <cell r="M21">
            <v>6.55</v>
          </cell>
          <cell r="N21">
            <v>7.71</v>
          </cell>
          <cell r="O21">
            <v>1.54</v>
          </cell>
          <cell r="P21">
            <v>8.09</v>
          </cell>
          <cell r="Q21">
            <v>9</v>
          </cell>
          <cell r="R21">
            <v>8</v>
          </cell>
          <cell r="S21">
            <v>9</v>
          </cell>
          <cell r="T21">
            <v>6.93</v>
          </cell>
          <cell r="U21">
            <v>9</v>
          </cell>
          <cell r="V21">
            <v>1.8</v>
          </cell>
          <cell r="W21">
            <v>8.73</v>
          </cell>
          <cell r="X21">
            <v>9.25</v>
          </cell>
          <cell r="Y21">
            <v>9.0500000000000007</v>
          </cell>
          <cell r="Z21">
            <v>8.9499999999999993</v>
          </cell>
          <cell r="AA21">
            <v>7.27</v>
          </cell>
          <cell r="AB21">
            <v>8.25</v>
          </cell>
          <cell r="AC21">
            <v>1.65</v>
          </cell>
          <cell r="AD21">
            <v>8.92</v>
          </cell>
          <cell r="AE21">
            <v>8.85</v>
          </cell>
          <cell r="AF21">
            <v>9.0500000000000007</v>
          </cell>
          <cell r="AG21">
            <v>8.35</v>
          </cell>
          <cell r="AH21">
            <v>7</v>
          </cell>
          <cell r="AI21">
            <v>9.5</v>
          </cell>
          <cell r="AJ21">
            <v>1.9</v>
          </cell>
          <cell r="AK21">
            <v>8.9</v>
          </cell>
          <cell r="AL21">
            <v>6.26</v>
          </cell>
          <cell r="AM21">
            <v>9.36</v>
          </cell>
          <cell r="AN21">
            <v>8.24</v>
          </cell>
          <cell r="AO21">
            <v>6.36</v>
          </cell>
          <cell r="AP21">
            <v>7</v>
          </cell>
          <cell r="AQ21">
            <v>1.4</v>
          </cell>
          <cell r="AR21">
            <v>7.76</v>
          </cell>
          <cell r="AS21">
            <v>7</v>
          </cell>
          <cell r="AT21">
            <v>9.4</v>
          </cell>
          <cell r="AU21">
            <v>9.1</v>
          </cell>
          <cell r="AV21">
            <v>6.8</v>
          </cell>
          <cell r="AW21">
            <v>7</v>
          </cell>
          <cell r="AX21">
            <v>1.4</v>
          </cell>
          <cell r="AY21">
            <v>8.1999999999999993</v>
          </cell>
          <cell r="AZ21">
            <v>8.4</v>
          </cell>
          <cell r="BA21">
            <v>8.8000000000000007</v>
          </cell>
          <cell r="BB21">
            <v>8</v>
          </cell>
          <cell r="BC21">
            <v>6.72</v>
          </cell>
          <cell r="BD21">
            <v>6</v>
          </cell>
          <cell r="BE21">
            <v>1.2</v>
          </cell>
          <cell r="BF21">
            <v>7.92</v>
          </cell>
          <cell r="BG21">
            <v>7.9</v>
          </cell>
          <cell r="BH21">
            <v>8.65</v>
          </cell>
          <cell r="BI21">
            <v>8.1999999999999993</v>
          </cell>
          <cell r="BJ21">
            <v>6.6</v>
          </cell>
          <cell r="BK21">
            <v>9.5</v>
          </cell>
          <cell r="BL21">
            <v>1.9</v>
          </cell>
          <cell r="BM21">
            <v>8.5</v>
          </cell>
          <cell r="BN21">
            <v>7.57</v>
          </cell>
          <cell r="BO21">
            <v>8</v>
          </cell>
          <cell r="BP21">
            <v>7.6</v>
          </cell>
          <cell r="BQ21">
            <v>6.18</v>
          </cell>
          <cell r="BR21">
            <v>7</v>
          </cell>
          <cell r="BS21">
            <v>1.4</v>
          </cell>
          <cell r="BT21">
            <v>7.58</v>
          </cell>
          <cell r="BU21">
            <v>6.26</v>
          </cell>
          <cell r="BV21">
            <v>8.7200000000000006</v>
          </cell>
          <cell r="BW21">
            <v>8.0299999999999994</v>
          </cell>
          <cell r="BX21">
            <v>6.14</v>
          </cell>
          <cell r="BY21">
            <v>5</v>
          </cell>
          <cell r="BZ21">
            <v>1</v>
          </cell>
          <cell r="CA21">
            <v>7.14</v>
          </cell>
          <cell r="CB21">
            <v>8.125454545454545</v>
          </cell>
        </row>
        <row r="22">
          <cell r="A22">
            <v>15</v>
          </cell>
          <cell r="B22" t="str">
            <v>QUINATOA TOAPANTA EDWIN PATRICIO</v>
          </cell>
          <cell r="C22">
            <v>8.4</v>
          </cell>
          <cell r="D22">
            <v>7</v>
          </cell>
          <cell r="E22">
            <v>7</v>
          </cell>
          <cell r="F22">
            <v>5.97</v>
          </cell>
          <cell r="G22">
            <v>7</v>
          </cell>
          <cell r="H22">
            <v>1.4</v>
          </cell>
          <cell r="I22">
            <v>7.37</v>
          </cell>
          <cell r="J22">
            <v>8.1999999999999993</v>
          </cell>
          <cell r="K22">
            <v>7.93</v>
          </cell>
          <cell r="L22">
            <v>7.25</v>
          </cell>
          <cell r="M22">
            <v>6.23</v>
          </cell>
          <cell r="N22">
            <v>8.42</v>
          </cell>
          <cell r="O22">
            <v>1.68</v>
          </cell>
          <cell r="P22">
            <v>7.91</v>
          </cell>
          <cell r="Q22">
            <v>8.8000000000000007</v>
          </cell>
          <cell r="R22">
            <v>7</v>
          </cell>
          <cell r="S22">
            <v>7</v>
          </cell>
          <cell r="T22">
            <v>6.08</v>
          </cell>
          <cell r="U22">
            <v>10</v>
          </cell>
          <cell r="V22">
            <v>2</v>
          </cell>
          <cell r="W22">
            <v>8.08</v>
          </cell>
          <cell r="X22">
            <v>7.7</v>
          </cell>
          <cell r="Y22">
            <v>7.9</v>
          </cell>
          <cell r="Z22">
            <v>9.0500000000000007</v>
          </cell>
          <cell r="AA22">
            <v>6.57</v>
          </cell>
          <cell r="AB22">
            <v>8.5</v>
          </cell>
          <cell r="AC22">
            <v>1.7</v>
          </cell>
          <cell r="AD22">
            <v>8.27</v>
          </cell>
          <cell r="AE22">
            <v>7.7</v>
          </cell>
          <cell r="AF22">
            <v>8.1999999999999993</v>
          </cell>
          <cell r="AG22">
            <v>8.5</v>
          </cell>
          <cell r="AH22">
            <v>6.51</v>
          </cell>
          <cell r="AI22">
            <v>8.75</v>
          </cell>
          <cell r="AJ22">
            <v>1.75</v>
          </cell>
          <cell r="AK22">
            <v>8.26</v>
          </cell>
          <cell r="AL22">
            <v>6.3</v>
          </cell>
          <cell r="AM22">
            <v>8</v>
          </cell>
          <cell r="AN22">
            <v>7.08</v>
          </cell>
          <cell r="AO22">
            <v>5.7</v>
          </cell>
          <cell r="AP22">
            <v>9</v>
          </cell>
          <cell r="AQ22">
            <v>1.8</v>
          </cell>
          <cell r="AR22">
            <v>7.5</v>
          </cell>
          <cell r="AS22">
            <v>7</v>
          </cell>
          <cell r="AT22">
            <v>7.4</v>
          </cell>
          <cell r="AU22">
            <v>7</v>
          </cell>
          <cell r="AV22">
            <v>5.71</v>
          </cell>
          <cell r="AW22">
            <v>6.5</v>
          </cell>
          <cell r="AX22">
            <v>1.3</v>
          </cell>
          <cell r="AY22">
            <v>7.01</v>
          </cell>
          <cell r="AZ22">
            <v>9.6999999999999993</v>
          </cell>
          <cell r="BA22">
            <v>9.5</v>
          </cell>
          <cell r="BB22">
            <v>7.3</v>
          </cell>
          <cell r="BC22">
            <v>7.07</v>
          </cell>
          <cell r="BD22">
            <v>9</v>
          </cell>
          <cell r="BE22">
            <v>1.8</v>
          </cell>
          <cell r="BF22">
            <v>8.8699999999999992</v>
          </cell>
          <cell r="BG22">
            <v>6.25</v>
          </cell>
          <cell r="BH22">
            <v>7.4</v>
          </cell>
          <cell r="BI22">
            <v>8.1999999999999993</v>
          </cell>
          <cell r="BJ22">
            <v>5.83</v>
          </cell>
          <cell r="BK22">
            <v>10</v>
          </cell>
          <cell r="BL22">
            <v>2</v>
          </cell>
          <cell r="BM22">
            <v>7.83</v>
          </cell>
          <cell r="BN22">
            <v>7.07</v>
          </cell>
          <cell r="BO22">
            <v>7.36</v>
          </cell>
          <cell r="BP22">
            <v>7.52</v>
          </cell>
          <cell r="BQ22">
            <v>5.85</v>
          </cell>
          <cell r="BR22">
            <v>6.5</v>
          </cell>
          <cell r="BS22">
            <v>1.3</v>
          </cell>
          <cell r="BT22">
            <v>7.15</v>
          </cell>
          <cell r="BU22">
            <v>6.3</v>
          </cell>
          <cell r="BV22">
            <v>6.86</v>
          </cell>
          <cell r="BW22">
            <v>7.68</v>
          </cell>
          <cell r="BX22">
            <v>5.56</v>
          </cell>
          <cell r="BY22">
            <v>7</v>
          </cell>
          <cell r="BZ22">
            <v>1.4</v>
          </cell>
          <cell r="CA22">
            <v>6.96</v>
          </cell>
          <cell r="CB22">
            <v>7.7463636363636361</v>
          </cell>
        </row>
        <row r="23">
          <cell r="A23">
            <v>16</v>
          </cell>
          <cell r="B23" t="str">
            <v>QUINATOA TOCTAGUANO JENNY ALEXANDRA</v>
          </cell>
          <cell r="C23">
            <v>7.9</v>
          </cell>
          <cell r="D23">
            <v>7</v>
          </cell>
          <cell r="E23">
            <v>7.3</v>
          </cell>
          <cell r="F23">
            <v>5.92</v>
          </cell>
          <cell r="G23">
            <v>7</v>
          </cell>
          <cell r="H23">
            <v>1.4</v>
          </cell>
          <cell r="I23">
            <v>7.32</v>
          </cell>
          <cell r="J23">
            <v>8.5</v>
          </cell>
          <cell r="K23">
            <v>8.75</v>
          </cell>
          <cell r="L23">
            <v>8.6199999999999992</v>
          </cell>
          <cell r="M23">
            <v>6.9</v>
          </cell>
          <cell r="N23">
            <v>7.42</v>
          </cell>
          <cell r="O23">
            <v>1.48</v>
          </cell>
          <cell r="P23">
            <v>8.3800000000000008</v>
          </cell>
          <cell r="Q23">
            <v>7</v>
          </cell>
          <cell r="R23">
            <v>7</v>
          </cell>
          <cell r="S23">
            <v>7.2</v>
          </cell>
          <cell r="T23">
            <v>5.65</v>
          </cell>
          <cell r="U23">
            <v>9</v>
          </cell>
          <cell r="V23">
            <v>1.8</v>
          </cell>
          <cell r="W23">
            <v>7.45</v>
          </cell>
          <cell r="X23">
            <v>9.1</v>
          </cell>
          <cell r="Y23">
            <v>8.1999999999999993</v>
          </cell>
          <cell r="Z23">
            <v>9.15</v>
          </cell>
          <cell r="AA23">
            <v>7.05</v>
          </cell>
          <cell r="AB23">
            <v>9.5</v>
          </cell>
          <cell r="AC23">
            <v>1.9</v>
          </cell>
          <cell r="AD23">
            <v>8.9499999999999993</v>
          </cell>
          <cell r="AE23">
            <v>8.25</v>
          </cell>
          <cell r="AF23">
            <v>9</v>
          </cell>
          <cell r="AG23">
            <v>9.0500000000000007</v>
          </cell>
          <cell r="AH23">
            <v>7.01</v>
          </cell>
          <cell r="AI23">
            <v>9.75</v>
          </cell>
          <cell r="AJ23">
            <v>1.95</v>
          </cell>
          <cell r="AK23">
            <v>8.9600000000000009</v>
          </cell>
          <cell r="AL23">
            <v>7.02</v>
          </cell>
          <cell r="AM23">
            <v>8.0399999999999991</v>
          </cell>
          <cell r="AN23">
            <v>7.1</v>
          </cell>
          <cell r="AO23">
            <v>5.91</v>
          </cell>
          <cell r="AP23">
            <v>7</v>
          </cell>
          <cell r="AQ23">
            <v>1.4</v>
          </cell>
          <cell r="AR23">
            <v>7.31</v>
          </cell>
          <cell r="AS23">
            <v>7</v>
          </cell>
          <cell r="AT23">
            <v>8.6</v>
          </cell>
          <cell r="AU23">
            <v>8</v>
          </cell>
          <cell r="AV23">
            <v>6.29</v>
          </cell>
          <cell r="AW23">
            <v>6.5</v>
          </cell>
          <cell r="AX23">
            <v>1.3</v>
          </cell>
          <cell r="AY23">
            <v>7.59</v>
          </cell>
          <cell r="AZ23">
            <v>8.5</v>
          </cell>
          <cell r="BA23">
            <v>9</v>
          </cell>
          <cell r="BB23">
            <v>8.5</v>
          </cell>
          <cell r="BC23">
            <v>6.93</v>
          </cell>
          <cell r="BD23">
            <v>8</v>
          </cell>
          <cell r="BE23">
            <v>1.6</v>
          </cell>
          <cell r="BF23">
            <v>8.5299999999999994</v>
          </cell>
          <cell r="BG23">
            <v>7</v>
          </cell>
          <cell r="BH23">
            <v>7</v>
          </cell>
          <cell r="BI23">
            <v>8.3000000000000007</v>
          </cell>
          <cell r="BJ23">
            <v>5.95</v>
          </cell>
          <cell r="BK23">
            <v>9.5</v>
          </cell>
          <cell r="BL23">
            <v>1.9</v>
          </cell>
          <cell r="BM23">
            <v>7.85</v>
          </cell>
          <cell r="BN23">
            <v>7.71</v>
          </cell>
          <cell r="BO23">
            <v>7.12</v>
          </cell>
          <cell r="BP23">
            <v>8.16</v>
          </cell>
          <cell r="BQ23">
            <v>6.13</v>
          </cell>
          <cell r="BR23">
            <v>9</v>
          </cell>
          <cell r="BS23">
            <v>1.8</v>
          </cell>
          <cell r="BT23">
            <v>7.93</v>
          </cell>
          <cell r="BU23">
            <v>7.02</v>
          </cell>
          <cell r="BV23">
            <v>6.14</v>
          </cell>
          <cell r="BW23">
            <v>7.55</v>
          </cell>
          <cell r="BX23">
            <v>5.52</v>
          </cell>
          <cell r="BY23">
            <v>7</v>
          </cell>
          <cell r="BZ23">
            <v>1.4</v>
          </cell>
          <cell r="CA23">
            <v>6.92</v>
          </cell>
          <cell r="CB23">
            <v>7.9263636363636376</v>
          </cell>
        </row>
        <row r="24">
          <cell r="A24">
            <v>17</v>
          </cell>
          <cell r="B24" t="str">
            <v>QUISHPE MOLINA SILVIA JOHANA</v>
          </cell>
          <cell r="C24">
            <v>7.8</v>
          </cell>
          <cell r="D24">
            <v>7.2</v>
          </cell>
          <cell r="E24">
            <v>8</v>
          </cell>
          <cell r="F24">
            <v>6.13</v>
          </cell>
          <cell r="G24">
            <v>7</v>
          </cell>
          <cell r="H24">
            <v>1.4</v>
          </cell>
          <cell r="I24">
            <v>7.53</v>
          </cell>
          <cell r="J24">
            <v>9.1300000000000008</v>
          </cell>
          <cell r="K24">
            <v>8.0399999999999991</v>
          </cell>
          <cell r="L24">
            <v>7.5</v>
          </cell>
          <cell r="M24">
            <v>6.58</v>
          </cell>
          <cell r="N24">
            <v>4.1399999999999997</v>
          </cell>
          <cell r="O24">
            <v>0.83</v>
          </cell>
          <cell r="P24">
            <v>7.41</v>
          </cell>
          <cell r="Q24">
            <v>8.1999999999999993</v>
          </cell>
          <cell r="R24">
            <v>8.1999999999999993</v>
          </cell>
          <cell r="S24">
            <v>8.1999999999999993</v>
          </cell>
          <cell r="T24">
            <v>6.56</v>
          </cell>
          <cell r="U24">
            <v>9</v>
          </cell>
          <cell r="V24">
            <v>1.8</v>
          </cell>
          <cell r="W24">
            <v>8.36</v>
          </cell>
          <cell r="X24">
            <v>9.1</v>
          </cell>
          <cell r="Y24">
            <v>8.1</v>
          </cell>
          <cell r="Z24">
            <v>9.6</v>
          </cell>
          <cell r="AA24">
            <v>7.15</v>
          </cell>
          <cell r="AB24">
            <v>6.5</v>
          </cell>
          <cell r="AC24">
            <v>1.3</v>
          </cell>
          <cell r="AD24">
            <v>8.4499999999999993</v>
          </cell>
          <cell r="AE24">
            <v>9.15</v>
          </cell>
          <cell r="AF24">
            <v>8.5500000000000007</v>
          </cell>
          <cell r="AG24">
            <v>8.4</v>
          </cell>
          <cell r="AH24">
            <v>6.96</v>
          </cell>
          <cell r="AI24">
            <v>8.5</v>
          </cell>
          <cell r="AJ24">
            <v>1.7</v>
          </cell>
          <cell r="AK24">
            <v>8.66</v>
          </cell>
          <cell r="AL24">
            <v>7.26</v>
          </cell>
          <cell r="AM24">
            <v>7.8</v>
          </cell>
          <cell r="AN24">
            <v>7.5</v>
          </cell>
          <cell r="AO24">
            <v>6.02</v>
          </cell>
          <cell r="AP24">
            <v>9</v>
          </cell>
          <cell r="AQ24">
            <v>1.8</v>
          </cell>
          <cell r="AR24">
            <v>7.82</v>
          </cell>
          <cell r="AS24">
            <v>8.6</v>
          </cell>
          <cell r="AT24">
            <v>9</v>
          </cell>
          <cell r="AU24">
            <v>9.14</v>
          </cell>
          <cell r="AV24">
            <v>7.13</v>
          </cell>
          <cell r="AW24">
            <v>6.5</v>
          </cell>
          <cell r="AX24">
            <v>1.3</v>
          </cell>
          <cell r="AY24">
            <v>8.43</v>
          </cell>
          <cell r="AZ24">
            <v>8.5</v>
          </cell>
          <cell r="BA24">
            <v>8.9</v>
          </cell>
          <cell r="BB24">
            <v>7.8</v>
          </cell>
          <cell r="BC24">
            <v>6.72</v>
          </cell>
          <cell r="BD24">
            <v>9</v>
          </cell>
          <cell r="BE24">
            <v>1.8</v>
          </cell>
          <cell r="BF24">
            <v>8.52</v>
          </cell>
          <cell r="BG24">
            <v>7.95</v>
          </cell>
          <cell r="BH24">
            <v>7.55</v>
          </cell>
          <cell r="BI24">
            <v>8.1999999999999993</v>
          </cell>
          <cell r="BJ24">
            <v>6.32</v>
          </cell>
          <cell r="BK24">
            <v>9.5</v>
          </cell>
          <cell r="BL24">
            <v>1.9</v>
          </cell>
          <cell r="BM24">
            <v>8.2200000000000006</v>
          </cell>
          <cell r="BN24">
            <v>7.07</v>
          </cell>
          <cell r="BO24">
            <v>7.5</v>
          </cell>
          <cell r="BP24">
            <v>8.3000000000000007</v>
          </cell>
          <cell r="BQ24">
            <v>6.1</v>
          </cell>
          <cell r="BR24">
            <v>9</v>
          </cell>
          <cell r="BS24">
            <v>1.8</v>
          </cell>
          <cell r="BT24">
            <v>7.9</v>
          </cell>
          <cell r="BU24">
            <v>7.26</v>
          </cell>
          <cell r="BV24">
            <v>7.52</v>
          </cell>
          <cell r="BW24">
            <v>8.1</v>
          </cell>
          <cell r="BX24">
            <v>6.1</v>
          </cell>
          <cell r="BY24">
            <v>7.5</v>
          </cell>
          <cell r="BZ24">
            <v>1.5</v>
          </cell>
          <cell r="CA24">
            <v>7.6</v>
          </cell>
          <cell r="CB24">
            <v>8.0818181818181802</v>
          </cell>
        </row>
        <row r="25">
          <cell r="A25">
            <v>18</v>
          </cell>
          <cell r="B25" t="str">
            <v>TAIPE CHICAIZA SANDRA MARIBEL</v>
          </cell>
          <cell r="C25">
            <v>9.1999999999999993</v>
          </cell>
          <cell r="D25">
            <v>9.6999999999999993</v>
          </cell>
          <cell r="E25">
            <v>9.3000000000000007</v>
          </cell>
          <cell r="F25">
            <v>7.52</v>
          </cell>
          <cell r="G25">
            <v>9</v>
          </cell>
          <cell r="H25">
            <v>1.8</v>
          </cell>
          <cell r="I25">
            <v>9.32</v>
          </cell>
          <cell r="J25">
            <v>9.8000000000000007</v>
          </cell>
          <cell r="K25">
            <v>10</v>
          </cell>
          <cell r="L25">
            <v>9.83</v>
          </cell>
          <cell r="M25">
            <v>7.9</v>
          </cell>
          <cell r="N25">
            <v>10</v>
          </cell>
          <cell r="O25">
            <v>2</v>
          </cell>
          <cell r="P25">
            <v>9.9</v>
          </cell>
          <cell r="Q25">
            <v>10</v>
          </cell>
          <cell r="R25">
            <v>10</v>
          </cell>
          <cell r="S25">
            <v>10</v>
          </cell>
          <cell r="T25">
            <v>8</v>
          </cell>
          <cell r="U25">
            <v>9</v>
          </cell>
          <cell r="V25">
            <v>1.8</v>
          </cell>
          <cell r="W25">
            <v>9.8000000000000007</v>
          </cell>
          <cell r="X25">
            <v>9.6</v>
          </cell>
          <cell r="Y25">
            <v>9.4</v>
          </cell>
          <cell r="Z25">
            <v>10</v>
          </cell>
          <cell r="AA25">
            <v>7.73</v>
          </cell>
          <cell r="AB25">
            <v>10</v>
          </cell>
          <cell r="AC25">
            <v>2</v>
          </cell>
          <cell r="AD25">
            <v>9.73</v>
          </cell>
          <cell r="AE25">
            <v>10</v>
          </cell>
          <cell r="AF25">
            <v>9.5500000000000007</v>
          </cell>
          <cell r="AG25">
            <v>9.8000000000000007</v>
          </cell>
          <cell r="AH25">
            <v>7.83</v>
          </cell>
          <cell r="AI25">
            <v>9.75</v>
          </cell>
          <cell r="AJ25">
            <v>1.95</v>
          </cell>
          <cell r="AK25">
            <v>9.7799999999999994</v>
          </cell>
          <cell r="AL25">
            <v>9.08</v>
          </cell>
          <cell r="AM25">
            <v>9</v>
          </cell>
          <cell r="AN25">
            <v>7.8</v>
          </cell>
          <cell r="AO25">
            <v>6.9</v>
          </cell>
          <cell r="AP25">
            <v>10</v>
          </cell>
          <cell r="AQ25">
            <v>2</v>
          </cell>
          <cell r="AR25">
            <v>8.9</v>
          </cell>
          <cell r="AS25">
            <v>10</v>
          </cell>
          <cell r="AT25">
            <v>10</v>
          </cell>
          <cell r="AU25">
            <v>10</v>
          </cell>
          <cell r="AV25">
            <v>8</v>
          </cell>
          <cell r="AW25">
            <v>10</v>
          </cell>
          <cell r="AX25">
            <v>2</v>
          </cell>
          <cell r="AY25">
            <v>10</v>
          </cell>
          <cell r="AZ25">
            <v>9.6999999999999993</v>
          </cell>
          <cell r="BA25">
            <v>9.8000000000000007</v>
          </cell>
          <cell r="BB25">
            <v>9.8000000000000007</v>
          </cell>
          <cell r="BC25">
            <v>7.81</v>
          </cell>
          <cell r="BD25">
            <v>6</v>
          </cell>
          <cell r="BE25">
            <v>1.2</v>
          </cell>
          <cell r="BF25">
            <v>9.01</v>
          </cell>
          <cell r="BG25">
            <v>10</v>
          </cell>
          <cell r="BH25">
            <v>9.8000000000000007</v>
          </cell>
          <cell r="BI25">
            <v>10</v>
          </cell>
          <cell r="BJ25">
            <v>7.95</v>
          </cell>
          <cell r="BK25">
            <v>9.5</v>
          </cell>
          <cell r="BL25">
            <v>1.9</v>
          </cell>
          <cell r="BM25">
            <v>9.85</v>
          </cell>
          <cell r="BN25">
            <v>8.92</v>
          </cell>
          <cell r="BO25">
            <v>9.4</v>
          </cell>
          <cell r="BP25">
            <v>8.34</v>
          </cell>
          <cell r="BQ25">
            <v>7.11</v>
          </cell>
          <cell r="BR25">
            <v>6.5</v>
          </cell>
          <cell r="BS25">
            <v>1.3</v>
          </cell>
          <cell r="BT25">
            <v>8.41</v>
          </cell>
          <cell r="BU25">
            <v>9.08</v>
          </cell>
          <cell r="BV25">
            <v>8.82</v>
          </cell>
          <cell r="BW25">
            <v>9.5299999999999994</v>
          </cell>
          <cell r="BX25">
            <v>7.31</v>
          </cell>
          <cell r="BY25">
            <v>10</v>
          </cell>
          <cell r="BZ25">
            <v>2</v>
          </cell>
          <cell r="CA25">
            <v>9.31</v>
          </cell>
          <cell r="CB25">
            <v>9.4554545454545451</v>
          </cell>
        </row>
        <row r="26">
          <cell r="A26">
            <v>19</v>
          </cell>
          <cell r="B26" t="str">
            <v>TASINCHANA CASA JESSICA PAOLA</v>
          </cell>
          <cell r="C26">
            <v>9.4</v>
          </cell>
          <cell r="D26">
            <v>8.9</v>
          </cell>
          <cell r="E26">
            <v>8.6999999999999993</v>
          </cell>
          <cell r="F26">
            <v>7.2</v>
          </cell>
          <cell r="G26">
            <v>8</v>
          </cell>
          <cell r="H26">
            <v>1.6</v>
          </cell>
          <cell r="I26">
            <v>8.8000000000000007</v>
          </cell>
          <cell r="J26">
            <v>9.8000000000000007</v>
          </cell>
          <cell r="K26">
            <v>10</v>
          </cell>
          <cell r="L26">
            <v>9.75</v>
          </cell>
          <cell r="M26">
            <v>7.88</v>
          </cell>
          <cell r="N26">
            <v>9</v>
          </cell>
          <cell r="O26">
            <v>1.8</v>
          </cell>
          <cell r="P26">
            <v>9.68</v>
          </cell>
          <cell r="Q26">
            <v>10</v>
          </cell>
          <cell r="R26">
            <v>10</v>
          </cell>
          <cell r="S26">
            <v>10</v>
          </cell>
          <cell r="T26">
            <v>8</v>
          </cell>
          <cell r="U26">
            <v>10</v>
          </cell>
          <cell r="V26">
            <v>2</v>
          </cell>
          <cell r="W26">
            <v>10</v>
          </cell>
          <cell r="X26">
            <v>9.15</v>
          </cell>
          <cell r="Y26">
            <v>9.5</v>
          </cell>
          <cell r="Z26">
            <v>9.9</v>
          </cell>
          <cell r="AA26">
            <v>7.61</v>
          </cell>
          <cell r="AB26">
            <v>9.75</v>
          </cell>
          <cell r="AC26">
            <v>1.95</v>
          </cell>
          <cell r="AD26">
            <v>9.56</v>
          </cell>
          <cell r="AE26">
            <v>9.5500000000000007</v>
          </cell>
          <cell r="AF26">
            <v>9.1</v>
          </cell>
          <cell r="AG26">
            <v>8.9499999999999993</v>
          </cell>
          <cell r="AH26">
            <v>7.36</v>
          </cell>
          <cell r="AI26">
            <v>9.25</v>
          </cell>
          <cell r="AJ26">
            <v>1.85</v>
          </cell>
          <cell r="AK26">
            <v>9.2100000000000009</v>
          </cell>
          <cell r="AL26">
            <v>8.1999999999999993</v>
          </cell>
          <cell r="AM26">
            <v>9</v>
          </cell>
          <cell r="AN26">
            <v>8.5</v>
          </cell>
          <cell r="AO26">
            <v>6.85</v>
          </cell>
          <cell r="AP26">
            <v>9</v>
          </cell>
          <cell r="AQ26">
            <v>1.8</v>
          </cell>
          <cell r="AR26">
            <v>8.65</v>
          </cell>
          <cell r="AS26">
            <v>9.6</v>
          </cell>
          <cell r="AT26">
            <v>9.6999999999999993</v>
          </cell>
          <cell r="AU26">
            <v>9.1</v>
          </cell>
          <cell r="AV26">
            <v>7.57</v>
          </cell>
          <cell r="AW26">
            <v>8.5</v>
          </cell>
          <cell r="AX26">
            <v>1.7</v>
          </cell>
          <cell r="AY26">
            <v>9.27</v>
          </cell>
          <cell r="AZ26">
            <v>9.6999999999999993</v>
          </cell>
          <cell r="BA26">
            <v>9.8000000000000007</v>
          </cell>
          <cell r="BB26">
            <v>9.4</v>
          </cell>
          <cell r="BC26">
            <v>7.71</v>
          </cell>
          <cell r="BD26">
            <v>7</v>
          </cell>
          <cell r="BE26">
            <v>1.4</v>
          </cell>
          <cell r="BF26">
            <v>9.11</v>
          </cell>
          <cell r="BG26">
            <v>8.5</v>
          </cell>
          <cell r="BH26">
            <v>7.3</v>
          </cell>
          <cell r="BI26">
            <v>9.9</v>
          </cell>
          <cell r="BJ26">
            <v>6.85</v>
          </cell>
          <cell r="BK26">
            <v>10</v>
          </cell>
          <cell r="BL26">
            <v>2</v>
          </cell>
          <cell r="BM26">
            <v>8.85</v>
          </cell>
          <cell r="BN26">
            <v>8.07</v>
          </cell>
          <cell r="BO26">
            <v>8.3000000000000007</v>
          </cell>
          <cell r="BP26">
            <v>8.8000000000000007</v>
          </cell>
          <cell r="BQ26">
            <v>6.71</v>
          </cell>
          <cell r="BR26">
            <v>10</v>
          </cell>
          <cell r="BS26">
            <v>2</v>
          </cell>
          <cell r="BT26">
            <v>8.7100000000000009</v>
          </cell>
          <cell r="BU26">
            <v>8.1999999999999993</v>
          </cell>
          <cell r="BV26">
            <v>8.6</v>
          </cell>
          <cell r="BW26">
            <v>9.15</v>
          </cell>
          <cell r="BX26">
            <v>6.92</v>
          </cell>
          <cell r="BY26">
            <v>10</v>
          </cell>
          <cell r="BZ26">
            <v>2</v>
          </cell>
          <cell r="CA26">
            <v>8.92</v>
          </cell>
          <cell r="CB26">
            <v>9.16</v>
          </cell>
        </row>
        <row r="27">
          <cell r="A27">
            <v>20</v>
          </cell>
          <cell r="B27" t="str">
            <v>TOAPANTA CASA VANESSA JACKELINE</v>
          </cell>
          <cell r="C27">
            <v>8.92</v>
          </cell>
          <cell r="D27">
            <v>7</v>
          </cell>
          <cell r="E27">
            <v>7.8</v>
          </cell>
          <cell r="F27">
            <v>6.33</v>
          </cell>
          <cell r="G27">
            <v>7</v>
          </cell>
          <cell r="H27">
            <v>1.4</v>
          </cell>
          <cell r="I27">
            <v>7.73</v>
          </cell>
          <cell r="J27">
            <v>8.4</v>
          </cell>
          <cell r="K27">
            <v>8.18</v>
          </cell>
          <cell r="L27">
            <v>7.75</v>
          </cell>
          <cell r="M27">
            <v>6.49</v>
          </cell>
          <cell r="N27">
            <v>8.42</v>
          </cell>
          <cell r="O27">
            <v>1.68</v>
          </cell>
          <cell r="P27">
            <v>8.17</v>
          </cell>
          <cell r="Q27">
            <v>8.6</v>
          </cell>
          <cell r="R27">
            <v>8.6</v>
          </cell>
          <cell r="S27">
            <v>8.4</v>
          </cell>
          <cell r="T27">
            <v>6.83</v>
          </cell>
          <cell r="U27">
            <v>9</v>
          </cell>
          <cell r="V27">
            <v>1.8</v>
          </cell>
          <cell r="W27">
            <v>8.6300000000000008</v>
          </cell>
          <cell r="X27">
            <v>8.9499999999999993</v>
          </cell>
          <cell r="Y27">
            <v>8.6</v>
          </cell>
          <cell r="Z27">
            <v>9.6</v>
          </cell>
          <cell r="AA27">
            <v>7.24</v>
          </cell>
          <cell r="AB27">
            <v>8</v>
          </cell>
          <cell r="AC27">
            <v>1.6</v>
          </cell>
          <cell r="AD27">
            <v>8.84</v>
          </cell>
          <cell r="AE27">
            <v>9.6</v>
          </cell>
          <cell r="AF27">
            <v>9.15</v>
          </cell>
          <cell r="AG27">
            <v>8.75</v>
          </cell>
          <cell r="AH27">
            <v>7.33</v>
          </cell>
          <cell r="AI27">
            <v>7.75</v>
          </cell>
          <cell r="AJ27">
            <v>1.55</v>
          </cell>
          <cell r="AK27">
            <v>8.8800000000000008</v>
          </cell>
          <cell r="AL27">
            <v>8.08</v>
          </cell>
          <cell r="AM27">
            <v>8.1999999999999993</v>
          </cell>
          <cell r="AN27">
            <v>8</v>
          </cell>
          <cell r="AO27">
            <v>6.47</v>
          </cell>
          <cell r="AP27">
            <v>9</v>
          </cell>
          <cell r="AQ27">
            <v>1.8</v>
          </cell>
          <cell r="AR27">
            <v>8.27</v>
          </cell>
          <cell r="AS27">
            <v>8</v>
          </cell>
          <cell r="AT27">
            <v>9.5</v>
          </cell>
          <cell r="AU27">
            <v>9</v>
          </cell>
          <cell r="AV27">
            <v>7.07</v>
          </cell>
          <cell r="AW27">
            <v>7</v>
          </cell>
          <cell r="AX27">
            <v>1.4</v>
          </cell>
          <cell r="AY27">
            <v>8.4700000000000006</v>
          </cell>
          <cell r="AZ27">
            <v>9.6999999999999993</v>
          </cell>
          <cell r="BA27">
            <v>9.8000000000000007</v>
          </cell>
          <cell r="BB27">
            <v>7.7</v>
          </cell>
          <cell r="BC27">
            <v>7.25</v>
          </cell>
          <cell r="BD27">
            <v>8</v>
          </cell>
          <cell r="BE27">
            <v>1.6</v>
          </cell>
          <cell r="BF27">
            <v>8.85</v>
          </cell>
          <cell r="BG27">
            <v>6.9</v>
          </cell>
          <cell r="BH27">
            <v>7.05</v>
          </cell>
          <cell r="BI27">
            <v>8.5</v>
          </cell>
          <cell r="BJ27">
            <v>5.99</v>
          </cell>
          <cell r="BK27">
            <v>9.75</v>
          </cell>
          <cell r="BL27">
            <v>1.95</v>
          </cell>
          <cell r="BM27">
            <v>7.94</v>
          </cell>
          <cell r="BN27">
            <v>8.1199999999999992</v>
          </cell>
          <cell r="BO27">
            <v>7.48</v>
          </cell>
          <cell r="BP27">
            <v>7.26</v>
          </cell>
          <cell r="BQ27">
            <v>6.1</v>
          </cell>
          <cell r="BR27">
            <v>6</v>
          </cell>
          <cell r="BS27">
            <v>1.2</v>
          </cell>
          <cell r="BT27">
            <v>7.3</v>
          </cell>
          <cell r="BU27">
            <v>8.08</v>
          </cell>
          <cell r="BV27">
            <v>8.14</v>
          </cell>
          <cell r="BW27">
            <v>8.98</v>
          </cell>
          <cell r="BX27">
            <v>6.72</v>
          </cell>
          <cell r="BY27">
            <v>9.5</v>
          </cell>
          <cell r="BZ27">
            <v>1.9</v>
          </cell>
          <cell r="CA27">
            <v>8.6199999999999992</v>
          </cell>
          <cell r="CB27">
            <v>8.336363636363636</v>
          </cell>
        </row>
        <row r="28">
          <cell r="A28">
            <v>21</v>
          </cell>
          <cell r="B28" t="str">
            <v>TOAPANTA SANCHEZ JESSICA PAOLA</v>
          </cell>
          <cell r="C28">
            <v>9</v>
          </cell>
          <cell r="D28">
            <v>10</v>
          </cell>
          <cell r="E28">
            <v>9.4</v>
          </cell>
          <cell r="F28">
            <v>7.57</v>
          </cell>
          <cell r="G28">
            <v>10</v>
          </cell>
          <cell r="H28">
            <v>2</v>
          </cell>
          <cell r="I28">
            <v>9.57</v>
          </cell>
          <cell r="J28">
            <v>9.8000000000000007</v>
          </cell>
          <cell r="K28">
            <v>9.99</v>
          </cell>
          <cell r="L28">
            <v>9.6199999999999992</v>
          </cell>
          <cell r="M28">
            <v>7.84</v>
          </cell>
          <cell r="N28">
            <v>9.57</v>
          </cell>
          <cell r="O28">
            <v>1.91</v>
          </cell>
          <cell r="P28">
            <v>9.75</v>
          </cell>
          <cell r="Q28">
            <v>9.6</v>
          </cell>
          <cell r="R28">
            <v>9.4</v>
          </cell>
          <cell r="S28">
            <v>8.6</v>
          </cell>
          <cell r="T28">
            <v>7.36</v>
          </cell>
          <cell r="U28">
            <v>10</v>
          </cell>
          <cell r="V28">
            <v>2</v>
          </cell>
          <cell r="W28">
            <v>9.36</v>
          </cell>
          <cell r="X28">
            <v>8.85</v>
          </cell>
          <cell r="Y28">
            <v>8.9499999999999993</v>
          </cell>
          <cell r="Z28">
            <v>9.6</v>
          </cell>
          <cell r="AA28">
            <v>7.31</v>
          </cell>
          <cell r="AB28">
            <v>10</v>
          </cell>
          <cell r="AC28">
            <v>2</v>
          </cell>
          <cell r="AD28">
            <v>9.31</v>
          </cell>
          <cell r="AE28">
            <v>9.6</v>
          </cell>
          <cell r="AF28">
            <v>9.25</v>
          </cell>
          <cell r="AG28">
            <v>9.6999999999999993</v>
          </cell>
          <cell r="AH28">
            <v>7.61</v>
          </cell>
          <cell r="AI28">
            <v>10</v>
          </cell>
          <cell r="AJ28">
            <v>2</v>
          </cell>
          <cell r="AK28">
            <v>9.61</v>
          </cell>
          <cell r="AL28">
            <v>7.46</v>
          </cell>
          <cell r="AM28">
            <v>8.26</v>
          </cell>
          <cell r="AN28">
            <v>8.1999999999999993</v>
          </cell>
          <cell r="AO28">
            <v>6.38</v>
          </cell>
          <cell r="AP28">
            <v>10</v>
          </cell>
          <cell r="AQ28">
            <v>2</v>
          </cell>
          <cell r="AR28">
            <v>8.3800000000000008</v>
          </cell>
          <cell r="AS28">
            <v>8.6</v>
          </cell>
          <cell r="AT28">
            <v>10</v>
          </cell>
          <cell r="AU28">
            <v>9.8000000000000007</v>
          </cell>
          <cell r="AV28">
            <v>7.57</v>
          </cell>
          <cell r="AW28">
            <v>8.5</v>
          </cell>
          <cell r="AX28">
            <v>1.7</v>
          </cell>
          <cell r="AY28">
            <v>9.27</v>
          </cell>
          <cell r="AZ28">
            <v>9.5</v>
          </cell>
          <cell r="BA28">
            <v>9.5</v>
          </cell>
          <cell r="BB28">
            <v>8.6999999999999993</v>
          </cell>
          <cell r="BC28">
            <v>7.39</v>
          </cell>
          <cell r="BD28">
            <v>8</v>
          </cell>
          <cell r="BE28">
            <v>1.6</v>
          </cell>
          <cell r="BF28">
            <v>8.99</v>
          </cell>
          <cell r="BG28">
            <v>8.1</v>
          </cell>
          <cell r="BH28">
            <v>9.0500000000000007</v>
          </cell>
          <cell r="BI28">
            <v>10</v>
          </cell>
          <cell r="BJ28">
            <v>7.24</v>
          </cell>
          <cell r="BK28">
            <v>10</v>
          </cell>
          <cell r="BL28">
            <v>2</v>
          </cell>
          <cell r="BM28">
            <v>9.24</v>
          </cell>
          <cell r="BN28">
            <v>7.92</v>
          </cell>
          <cell r="BO28">
            <v>8.76</v>
          </cell>
          <cell r="BP28">
            <v>8.82</v>
          </cell>
          <cell r="BQ28">
            <v>6.8</v>
          </cell>
          <cell r="BR28">
            <v>9</v>
          </cell>
          <cell r="BS28">
            <v>1.8</v>
          </cell>
          <cell r="BT28">
            <v>8.6</v>
          </cell>
          <cell r="BU28">
            <v>7.46</v>
          </cell>
          <cell r="BV28">
            <v>9.2200000000000006</v>
          </cell>
          <cell r="BW28">
            <v>9.43</v>
          </cell>
          <cell r="BX28">
            <v>6.96</v>
          </cell>
          <cell r="BY28">
            <v>10</v>
          </cell>
          <cell r="BZ28">
            <v>2</v>
          </cell>
          <cell r="CA28">
            <v>8.9600000000000009</v>
          </cell>
          <cell r="CB28">
            <v>9.1854545454545455</v>
          </cell>
        </row>
        <row r="29">
          <cell r="A29">
            <v>22</v>
          </cell>
          <cell r="B29" t="str">
            <v>TOAPANTA VINOCUNGA LORENA MISHEL</v>
          </cell>
          <cell r="C29">
            <v>8.8000000000000007</v>
          </cell>
          <cell r="D29">
            <v>7</v>
          </cell>
          <cell r="E29">
            <v>7</v>
          </cell>
          <cell r="F29">
            <v>6.08</v>
          </cell>
          <cell r="G29">
            <v>7</v>
          </cell>
          <cell r="H29">
            <v>1.4</v>
          </cell>
          <cell r="I29">
            <v>7.48</v>
          </cell>
          <cell r="J29">
            <v>9.07</v>
          </cell>
          <cell r="K29">
            <v>8.57</v>
          </cell>
          <cell r="L29">
            <v>8.15</v>
          </cell>
          <cell r="M29">
            <v>6.88</v>
          </cell>
          <cell r="N29">
            <v>8</v>
          </cell>
          <cell r="O29">
            <v>1.6</v>
          </cell>
          <cell r="P29">
            <v>8.48</v>
          </cell>
          <cell r="Q29">
            <v>7.2</v>
          </cell>
          <cell r="R29">
            <v>9.1999999999999993</v>
          </cell>
          <cell r="S29">
            <v>7.6</v>
          </cell>
          <cell r="T29">
            <v>6.4</v>
          </cell>
          <cell r="U29">
            <v>10</v>
          </cell>
          <cell r="V29">
            <v>2</v>
          </cell>
          <cell r="W29">
            <v>8.4</v>
          </cell>
          <cell r="X29">
            <v>8.75</v>
          </cell>
          <cell r="Y29">
            <v>8.15</v>
          </cell>
          <cell r="Z29">
            <v>9</v>
          </cell>
          <cell r="AA29">
            <v>6.91</v>
          </cell>
          <cell r="AB29">
            <v>9.25</v>
          </cell>
          <cell r="AC29">
            <v>1.85</v>
          </cell>
          <cell r="AD29">
            <v>8.76</v>
          </cell>
          <cell r="AE29">
            <v>8.8000000000000007</v>
          </cell>
          <cell r="AF29">
            <v>9</v>
          </cell>
          <cell r="AG29">
            <v>8.5</v>
          </cell>
          <cell r="AH29">
            <v>7.01</v>
          </cell>
          <cell r="AI29">
            <v>8.75</v>
          </cell>
          <cell r="AJ29">
            <v>1.75</v>
          </cell>
          <cell r="AK29">
            <v>8.76</v>
          </cell>
          <cell r="AL29">
            <v>7.02</v>
          </cell>
          <cell r="AM29">
            <v>8.1</v>
          </cell>
          <cell r="AN29">
            <v>6.76</v>
          </cell>
          <cell r="AO29">
            <v>5.83</v>
          </cell>
          <cell r="AP29">
            <v>7</v>
          </cell>
          <cell r="AQ29">
            <v>1.4</v>
          </cell>
          <cell r="AR29">
            <v>7.23</v>
          </cell>
          <cell r="AS29">
            <v>7.3</v>
          </cell>
          <cell r="AT29">
            <v>7.2</v>
          </cell>
          <cell r="AU29">
            <v>7.4</v>
          </cell>
          <cell r="AV29">
            <v>5.84</v>
          </cell>
          <cell r="AW29">
            <v>7</v>
          </cell>
          <cell r="AX29">
            <v>1.4</v>
          </cell>
          <cell r="AY29">
            <v>7.24</v>
          </cell>
          <cell r="AZ29">
            <v>8.6999999999999993</v>
          </cell>
          <cell r="BA29">
            <v>8.9</v>
          </cell>
          <cell r="BB29">
            <v>8</v>
          </cell>
          <cell r="BC29">
            <v>6.83</v>
          </cell>
          <cell r="BD29">
            <v>8</v>
          </cell>
          <cell r="BE29">
            <v>1.6</v>
          </cell>
          <cell r="BF29">
            <v>8.43</v>
          </cell>
          <cell r="BG29">
            <v>6</v>
          </cell>
          <cell r="BH29">
            <v>7</v>
          </cell>
          <cell r="BI29">
            <v>8.1999999999999993</v>
          </cell>
          <cell r="BJ29">
            <v>5.65</v>
          </cell>
          <cell r="BK29">
            <v>10</v>
          </cell>
          <cell r="BL29">
            <v>2</v>
          </cell>
          <cell r="BM29">
            <v>7.65</v>
          </cell>
          <cell r="BN29">
            <v>7.71</v>
          </cell>
          <cell r="BO29">
            <v>7.16</v>
          </cell>
          <cell r="BP29">
            <v>7.36</v>
          </cell>
          <cell r="BQ29">
            <v>5.93</v>
          </cell>
          <cell r="BR29">
            <v>6</v>
          </cell>
          <cell r="BS29">
            <v>1.2</v>
          </cell>
          <cell r="BT29">
            <v>7.13</v>
          </cell>
          <cell r="BU29">
            <v>7.02</v>
          </cell>
          <cell r="BV29">
            <v>6.5</v>
          </cell>
          <cell r="BW29">
            <v>7.85</v>
          </cell>
          <cell r="BX29">
            <v>5.7</v>
          </cell>
          <cell r="BY29">
            <v>8</v>
          </cell>
          <cell r="BZ29">
            <v>1.6</v>
          </cell>
          <cell r="CA29">
            <v>7.3</v>
          </cell>
          <cell r="CB29">
            <v>7.8963636363636365</v>
          </cell>
        </row>
        <row r="30">
          <cell r="A30">
            <v>23</v>
          </cell>
          <cell r="B30" t="str">
            <v>YUGCHA QUINATOA NELSON PATRICIO</v>
          </cell>
          <cell r="C30">
            <v>7.76</v>
          </cell>
          <cell r="D30">
            <v>7</v>
          </cell>
          <cell r="E30">
            <v>7.6</v>
          </cell>
          <cell r="F30">
            <v>5.96</v>
          </cell>
          <cell r="G30">
            <v>7</v>
          </cell>
          <cell r="H30">
            <v>1.4</v>
          </cell>
          <cell r="I30">
            <v>7.36</v>
          </cell>
          <cell r="J30">
            <v>7.77</v>
          </cell>
          <cell r="K30">
            <v>7.78</v>
          </cell>
          <cell r="L30">
            <v>7</v>
          </cell>
          <cell r="M30">
            <v>6.01</v>
          </cell>
          <cell r="N30">
            <v>7.57</v>
          </cell>
          <cell r="O30">
            <v>1.51</v>
          </cell>
          <cell r="P30">
            <v>7.52</v>
          </cell>
          <cell r="Q30">
            <v>9.1999999999999993</v>
          </cell>
          <cell r="R30">
            <v>7</v>
          </cell>
          <cell r="S30">
            <v>8</v>
          </cell>
          <cell r="T30">
            <v>6.45</v>
          </cell>
          <cell r="U30">
            <v>9</v>
          </cell>
          <cell r="V30">
            <v>1.8</v>
          </cell>
          <cell r="W30">
            <v>8.25</v>
          </cell>
          <cell r="X30">
            <v>8.15</v>
          </cell>
          <cell r="Y30">
            <v>9</v>
          </cell>
          <cell r="Z30">
            <v>9.4</v>
          </cell>
          <cell r="AA30">
            <v>7.08</v>
          </cell>
          <cell r="AB30">
            <v>8</v>
          </cell>
          <cell r="AC30">
            <v>1.6</v>
          </cell>
          <cell r="AD30">
            <v>8.68</v>
          </cell>
          <cell r="AE30">
            <v>8.15</v>
          </cell>
          <cell r="AF30">
            <v>8.8000000000000007</v>
          </cell>
          <cell r="AG30">
            <v>7.65</v>
          </cell>
          <cell r="AH30">
            <v>6.56</v>
          </cell>
          <cell r="AI30">
            <v>8</v>
          </cell>
          <cell r="AJ30">
            <v>1.6</v>
          </cell>
          <cell r="AK30">
            <v>8.16</v>
          </cell>
          <cell r="AL30">
            <v>7.1</v>
          </cell>
          <cell r="AM30">
            <v>8.06</v>
          </cell>
          <cell r="AN30">
            <v>7.24</v>
          </cell>
          <cell r="AO30">
            <v>5.97</v>
          </cell>
          <cell r="AP30">
            <v>7</v>
          </cell>
          <cell r="AQ30">
            <v>1.4</v>
          </cell>
          <cell r="AR30">
            <v>7.37</v>
          </cell>
          <cell r="AS30">
            <v>8.5</v>
          </cell>
          <cell r="AT30">
            <v>7.5</v>
          </cell>
          <cell r="AU30">
            <v>8.6999999999999993</v>
          </cell>
          <cell r="AV30">
            <v>6.59</v>
          </cell>
          <cell r="AW30">
            <v>8</v>
          </cell>
          <cell r="AX30">
            <v>1.6</v>
          </cell>
          <cell r="AY30">
            <v>8.19</v>
          </cell>
          <cell r="AZ30">
            <v>8.6999999999999993</v>
          </cell>
          <cell r="BA30">
            <v>9.1</v>
          </cell>
          <cell r="BB30">
            <v>7.6</v>
          </cell>
          <cell r="BC30">
            <v>6.77</v>
          </cell>
          <cell r="BD30">
            <v>7</v>
          </cell>
          <cell r="BE30">
            <v>1.4</v>
          </cell>
          <cell r="BF30">
            <v>8.17</v>
          </cell>
          <cell r="BG30">
            <v>6.6</v>
          </cell>
          <cell r="BH30">
            <v>7.7</v>
          </cell>
          <cell r="BI30">
            <v>8.5</v>
          </cell>
          <cell r="BJ30">
            <v>6.08</v>
          </cell>
          <cell r="BK30">
            <v>9.5</v>
          </cell>
          <cell r="BL30">
            <v>1.9</v>
          </cell>
          <cell r="BM30">
            <v>7.98</v>
          </cell>
          <cell r="BN30">
            <v>7.07</v>
          </cell>
          <cell r="BO30">
            <v>7.64</v>
          </cell>
          <cell r="BP30">
            <v>7.66</v>
          </cell>
          <cell r="BQ30">
            <v>5.97</v>
          </cell>
          <cell r="BR30">
            <v>8</v>
          </cell>
          <cell r="BS30">
            <v>1.6</v>
          </cell>
          <cell r="BT30">
            <v>7.57</v>
          </cell>
          <cell r="BU30">
            <v>7.1</v>
          </cell>
          <cell r="BV30">
            <v>7.06</v>
          </cell>
          <cell r="BW30">
            <v>8.1999999999999993</v>
          </cell>
          <cell r="BX30">
            <v>5.96</v>
          </cell>
          <cell r="BY30">
            <v>9.5</v>
          </cell>
          <cell r="BZ30">
            <v>1.9</v>
          </cell>
          <cell r="CA30">
            <v>7.86</v>
          </cell>
          <cell r="CB30">
            <v>7.919090909090909</v>
          </cell>
        </row>
      </sheetData>
      <sheetData sheetId="7" refreshError="1">
        <row r="8">
          <cell r="A8">
            <v>1</v>
          </cell>
          <cell r="B8" t="str">
            <v>ARIAS PILA MELIDA NATALY</v>
          </cell>
          <cell r="F8" t="e">
            <v>#DIV/0!</v>
          </cell>
          <cell r="H8">
            <v>0</v>
          </cell>
          <cell r="I8" t="e">
            <v>#DIV/0!</v>
          </cell>
          <cell r="M8" t="e">
            <v>#DIV/0!</v>
          </cell>
          <cell r="O8">
            <v>0</v>
          </cell>
          <cell r="P8" t="e">
            <v>#DIV/0!</v>
          </cell>
          <cell r="T8" t="e">
            <v>#DIV/0!</v>
          </cell>
          <cell r="V8">
            <v>0</v>
          </cell>
          <cell r="W8" t="e">
            <v>#DIV/0!</v>
          </cell>
          <cell r="AA8" t="e">
            <v>#DIV/0!</v>
          </cell>
          <cell r="AC8">
            <v>0</v>
          </cell>
          <cell r="AD8" t="e">
            <v>#DIV/0!</v>
          </cell>
          <cell r="AH8" t="e">
            <v>#DIV/0!</v>
          </cell>
          <cell r="AJ8">
            <v>0</v>
          </cell>
          <cell r="AK8" t="e">
            <v>#DIV/0!</v>
          </cell>
          <cell r="AO8" t="e">
            <v>#DIV/0!</v>
          </cell>
          <cell r="AQ8">
            <v>0</v>
          </cell>
          <cell r="AR8" t="e">
            <v>#DIV/0!</v>
          </cell>
          <cell r="AV8" t="e">
            <v>#DIV/0!</v>
          </cell>
          <cell r="AX8">
            <v>0</v>
          </cell>
          <cell r="AY8" t="e">
            <v>#DIV/0!</v>
          </cell>
          <cell r="BC8" t="e">
            <v>#DIV/0!</v>
          </cell>
          <cell r="BE8">
            <v>0</v>
          </cell>
          <cell r="BF8" t="e">
            <v>#DIV/0!</v>
          </cell>
          <cell r="BJ8" t="e">
            <v>#DIV/0!</v>
          </cell>
          <cell r="BL8">
            <v>0</v>
          </cell>
          <cell r="BM8" t="e">
            <v>#DIV/0!</v>
          </cell>
          <cell r="BQ8" t="e">
            <v>#DIV/0!</v>
          </cell>
          <cell r="BS8">
            <v>0</v>
          </cell>
          <cell r="BT8" t="e">
            <v>#DIV/0!</v>
          </cell>
          <cell r="BX8" t="e">
            <v>#DIV/0!</v>
          </cell>
          <cell r="BZ8">
            <v>0</v>
          </cell>
          <cell r="CA8" t="e">
            <v>#DIV/0!</v>
          </cell>
          <cell r="CE8" t="e">
            <v>#DIV/0!</v>
          </cell>
          <cell r="CG8">
            <v>0</v>
          </cell>
          <cell r="CH8" t="e">
            <v>#DIV/0!</v>
          </cell>
          <cell r="CL8" t="e">
            <v>#DIV/0!</v>
          </cell>
          <cell r="CN8">
            <v>0</v>
          </cell>
          <cell r="CO8" t="e">
            <v>#DIV/0!</v>
          </cell>
          <cell r="CS8" t="e">
            <v>#DIV/0!</v>
          </cell>
          <cell r="CU8">
            <v>0</v>
          </cell>
          <cell r="CV8" t="e">
            <v>#DIV/0!</v>
          </cell>
        </row>
        <row r="9">
          <cell r="A9">
            <v>2</v>
          </cell>
          <cell r="B9" t="str">
            <v>CASA MONTAGUANO JESSICA PAOLA</v>
          </cell>
          <cell r="F9" t="e">
            <v>#DIV/0!</v>
          </cell>
          <cell r="H9">
            <v>0</v>
          </cell>
          <cell r="I9" t="e">
            <v>#DIV/0!</v>
          </cell>
          <cell r="M9" t="e">
            <v>#DIV/0!</v>
          </cell>
          <cell r="O9">
            <v>0</v>
          </cell>
          <cell r="P9" t="e">
            <v>#DIV/0!</v>
          </cell>
          <cell r="T9" t="e">
            <v>#DIV/0!</v>
          </cell>
          <cell r="V9">
            <v>0</v>
          </cell>
          <cell r="W9" t="e">
            <v>#DIV/0!</v>
          </cell>
          <cell r="AA9" t="e">
            <v>#DIV/0!</v>
          </cell>
          <cell r="AC9">
            <v>0</v>
          </cell>
          <cell r="AD9" t="e">
            <v>#DIV/0!</v>
          </cell>
          <cell r="AH9" t="e">
            <v>#DIV/0!</v>
          </cell>
          <cell r="AJ9">
            <v>0</v>
          </cell>
          <cell r="AK9" t="e">
            <v>#DIV/0!</v>
          </cell>
          <cell r="AO9" t="e">
            <v>#DIV/0!</v>
          </cell>
          <cell r="AQ9">
            <v>0</v>
          </cell>
          <cell r="AR9" t="e">
            <v>#DIV/0!</v>
          </cell>
          <cell r="AV9" t="e">
            <v>#DIV/0!</v>
          </cell>
          <cell r="AX9">
            <v>0</v>
          </cell>
          <cell r="AY9" t="e">
            <v>#DIV/0!</v>
          </cell>
          <cell r="BC9" t="e">
            <v>#DIV/0!</v>
          </cell>
          <cell r="BE9">
            <v>0</v>
          </cell>
          <cell r="BF9" t="e">
            <v>#DIV/0!</v>
          </cell>
          <cell r="BJ9" t="e">
            <v>#DIV/0!</v>
          </cell>
          <cell r="BL9">
            <v>0</v>
          </cell>
          <cell r="BM9" t="e">
            <v>#DIV/0!</v>
          </cell>
          <cell r="BQ9" t="e">
            <v>#DIV/0!</v>
          </cell>
          <cell r="BS9">
            <v>0</v>
          </cell>
          <cell r="BT9" t="e">
            <v>#DIV/0!</v>
          </cell>
          <cell r="BX9" t="e">
            <v>#DIV/0!</v>
          </cell>
          <cell r="BZ9">
            <v>0</v>
          </cell>
          <cell r="CA9" t="e">
            <v>#DIV/0!</v>
          </cell>
          <cell r="CE9" t="e">
            <v>#DIV/0!</v>
          </cell>
          <cell r="CG9">
            <v>0</v>
          </cell>
          <cell r="CH9" t="e">
            <v>#DIV/0!</v>
          </cell>
          <cell r="CL9" t="e">
            <v>#DIV/0!</v>
          </cell>
          <cell r="CN9">
            <v>0</v>
          </cell>
          <cell r="CO9" t="e">
            <v>#DIV/0!</v>
          </cell>
          <cell r="CS9" t="e">
            <v>#DIV/0!</v>
          </cell>
          <cell r="CU9">
            <v>0</v>
          </cell>
          <cell r="CV9" t="e">
            <v>#DIV/0!</v>
          </cell>
        </row>
        <row r="10">
          <cell r="A10">
            <v>3</v>
          </cell>
          <cell r="B10" t="str">
            <v>CASA TOAQUIZA MARCO VINICIO</v>
          </cell>
          <cell r="F10" t="e">
            <v>#DIV/0!</v>
          </cell>
          <cell r="H10">
            <v>0</v>
          </cell>
          <cell r="I10" t="e">
            <v>#DIV/0!</v>
          </cell>
          <cell r="M10" t="e">
            <v>#DIV/0!</v>
          </cell>
          <cell r="O10">
            <v>0</v>
          </cell>
          <cell r="P10" t="e">
            <v>#DIV/0!</v>
          </cell>
          <cell r="T10" t="e">
            <v>#DIV/0!</v>
          </cell>
          <cell r="V10">
            <v>0</v>
          </cell>
          <cell r="W10" t="e">
            <v>#DIV/0!</v>
          </cell>
          <cell r="AA10" t="e">
            <v>#DIV/0!</v>
          </cell>
          <cell r="AC10">
            <v>0</v>
          </cell>
          <cell r="AD10" t="e">
            <v>#DIV/0!</v>
          </cell>
          <cell r="AH10" t="e">
            <v>#DIV/0!</v>
          </cell>
          <cell r="AJ10">
            <v>0</v>
          </cell>
          <cell r="AK10" t="e">
            <v>#DIV/0!</v>
          </cell>
          <cell r="AO10" t="e">
            <v>#DIV/0!</v>
          </cell>
          <cell r="AQ10">
            <v>0</v>
          </cell>
          <cell r="AR10" t="e">
            <v>#DIV/0!</v>
          </cell>
          <cell r="AV10" t="e">
            <v>#DIV/0!</v>
          </cell>
          <cell r="AX10">
            <v>0</v>
          </cell>
          <cell r="AY10" t="e">
            <v>#DIV/0!</v>
          </cell>
          <cell r="BC10" t="e">
            <v>#DIV/0!</v>
          </cell>
          <cell r="BE10">
            <v>0</v>
          </cell>
          <cell r="BF10" t="e">
            <v>#DIV/0!</v>
          </cell>
          <cell r="BJ10" t="e">
            <v>#DIV/0!</v>
          </cell>
          <cell r="BL10">
            <v>0</v>
          </cell>
          <cell r="BM10" t="e">
            <v>#DIV/0!</v>
          </cell>
          <cell r="BQ10" t="e">
            <v>#DIV/0!</v>
          </cell>
          <cell r="BS10">
            <v>0</v>
          </cell>
          <cell r="BT10" t="e">
            <v>#DIV/0!</v>
          </cell>
          <cell r="BX10" t="e">
            <v>#DIV/0!</v>
          </cell>
          <cell r="BZ10">
            <v>0</v>
          </cell>
          <cell r="CA10" t="e">
            <v>#DIV/0!</v>
          </cell>
          <cell r="CE10" t="e">
            <v>#DIV/0!</v>
          </cell>
          <cell r="CG10">
            <v>0</v>
          </cell>
          <cell r="CH10" t="e">
            <v>#DIV/0!</v>
          </cell>
          <cell r="CL10" t="e">
            <v>#DIV/0!</v>
          </cell>
          <cell r="CN10">
            <v>0</v>
          </cell>
          <cell r="CO10" t="e">
            <v>#DIV/0!</v>
          </cell>
          <cell r="CS10" t="e">
            <v>#DIV/0!</v>
          </cell>
          <cell r="CU10">
            <v>0</v>
          </cell>
          <cell r="CV10" t="e">
            <v>#DIV/0!</v>
          </cell>
        </row>
        <row r="11">
          <cell r="A11">
            <v>4</v>
          </cell>
          <cell r="B11" t="str">
            <v>CHANCUSIG CASA LUISA FERNANDA</v>
          </cell>
          <cell r="F11" t="e">
            <v>#DIV/0!</v>
          </cell>
          <cell r="H11">
            <v>0</v>
          </cell>
          <cell r="I11" t="e">
            <v>#DIV/0!</v>
          </cell>
          <cell r="M11" t="e">
            <v>#DIV/0!</v>
          </cell>
          <cell r="O11">
            <v>0</v>
          </cell>
          <cell r="P11" t="e">
            <v>#DIV/0!</v>
          </cell>
          <cell r="T11" t="e">
            <v>#DIV/0!</v>
          </cell>
          <cell r="V11">
            <v>0</v>
          </cell>
          <cell r="W11" t="e">
            <v>#DIV/0!</v>
          </cell>
          <cell r="AA11" t="e">
            <v>#DIV/0!</v>
          </cell>
          <cell r="AC11">
            <v>0</v>
          </cell>
          <cell r="AD11" t="e">
            <v>#DIV/0!</v>
          </cell>
          <cell r="AH11" t="e">
            <v>#DIV/0!</v>
          </cell>
          <cell r="AJ11">
            <v>0</v>
          </cell>
          <cell r="AK11" t="e">
            <v>#DIV/0!</v>
          </cell>
          <cell r="AO11" t="e">
            <v>#DIV/0!</v>
          </cell>
          <cell r="AQ11">
            <v>0</v>
          </cell>
          <cell r="AR11" t="e">
            <v>#DIV/0!</v>
          </cell>
          <cell r="AV11" t="e">
            <v>#DIV/0!</v>
          </cell>
          <cell r="AX11">
            <v>0</v>
          </cell>
          <cell r="AY11" t="e">
            <v>#DIV/0!</v>
          </cell>
          <cell r="BC11" t="e">
            <v>#DIV/0!</v>
          </cell>
          <cell r="BE11">
            <v>0</v>
          </cell>
          <cell r="BF11" t="e">
            <v>#DIV/0!</v>
          </cell>
          <cell r="BJ11" t="e">
            <v>#DIV/0!</v>
          </cell>
          <cell r="BL11">
            <v>0</v>
          </cell>
          <cell r="BM11" t="e">
            <v>#DIV/0!</v>
          </cell>
          <cell r="BQ11" t="e">
            <v>#DIV/0!</v>
          </cell>
          <cell r="BS11">
            <v>0</v>
          </cell>
          <cell r="BT11" t="e">
            <v>#DIV/0!</v>
          </cell>
          <cell r="BX11" t="e">
            <v>#DIV/0!</v>
          </cell>
          <cell r="BZ11">
            <v>0</v>
          </cell>
          <cell r="CA11" t="e">
            <v>#DIV/0!</v>
          </cell>
          <cell r="CE11" t="e">
            <v>#DIV/0!</v>
          </cell>
          <cell r="CG11">
            <v>0</v>
          </cell>
          <cell r="CH11" t="e">
            <v>#DIV/0!</v>
          </cell>
          <cell r="CL11" t="e">
            <v>#DIV/0!</v>
          </cell>
          <cell r="CN11">
            <v>0</v>
          </cell>
          <cell r="CO11" t="e">
            <v>#DIV/0!</v>
          </cell>
          <cell r="CS11" t="e">
            <v>#DIV/0!</v>
          </cell>
          <cell r="CU11">
            <v>0</v>
          </cell>
          <cell r="CV11" t="e">
            <v>#DIV/0!</v>
          </cell>
        </row>
        <row r="12">
          <cell r="A12">
            <v>5</v>
          </cell>
          <cell r="B12" t="str">
            <v>GUALPA GUALPA MARIA ALEXANDRA</v>
          </cell>
          <cell r="F12" t="e">
            <v>#DIV/0!</v>
          </cell>
          <cell r="H12">
            <v>0</v>
          </cell>
          <cell r="I12" t="e">
            <v>#DIV/0!</v>
          </cell>
          <cell r="M12" t="e">
            <v>#DIV/0!</v>
          </cell>
          <cell r="O12">
            <v>0</v>
          </cell>
          <cell r="P12" t="e">
            <v>#DIV/0!</v>
          </cell>
          <cell r="T12" t="e">
            <v>#DIV/0!</v>
          </cell>
          <cell r="V12">
            <v>0</v>
          </cell>
          <cell r="W12" t="e">
            <v>#DIV/0!</v>
          </cell>
          <cell r="AA12" t="e">
            <v>#DIV/0!</v>
          </cell>
          <cell r="AC12">
            <v>0</v>
          </cell>
          <cell r="AD12" t="e">
            <v>#DIV/0!</v>
          </cell>
          <cell r="AH12" t="e">
            <v>#DIV/0!</v>
          </cell>
          <cell r="AJ12">
            <v>0</v>
          </cell>
          <cell r="AK12" t="e">
            <v>#DIV/0!</v>
          </cell>
          <cell r="AO12" t="e">
            <v>#DIV/0!</v>
          </cell>
          <cell r="AQ12">
            <v>0</v>
          </cell>
          <cell r="AR12" t="e">
            <v>#DIV/0!</v>
          </cell>
          <cell r="AV12" t="e">
            <v>#DIV/0!</v>
          </cell>
          <cell r="AX12">
            <v>0</v>
          </cell>
          <cell r="AY12" t="e">
            <v>#DIV/0!</v>
          </cell>
          <cell r="BC12" t="e">
            <v>#DIV/0!</v>
          </cell>
          <cell r="BE12">
            <v>0</v>
          </cell>
          <cell r="BF12" t="e">
            <v>#DIV/0!</v>
          </cell>
          <cell r="BJ12" t="e">
            <v>#DIV/0!</v>
          </cell>
          <cell r="BL12">
            <v>0</v>
          </cell>
          <cell r="BM12" t="e">
            <v>#DIV/0!</v>
          </cell>
          <cell r="BQ12" t="e">
            <v>#DIV/0!</v>
          </cell>
          <cell r="BS12">
            <v>0</v>
          </cell>
          <cell r="BT12" t="e">
            <v>#DIV/0!</v>
          </cell>
          <cell r="BX12" t="e">
            <v>#DIV/0!</v>
          </cell>
          <cell r="BZ12">
            <v>0</v>
          </cell>
          <cell r="CA12" t="e">
            <v>#DIV/0!</v>
          </cell>
          <cell r="CE12" t="e">
            <v>#DIV/0!</v>
          </cell>
          <cell r="CG12">
            <v>0</v>
          </cell>
          <cell r="CH12" t="e">
            <v>#DIV/0!</v>
          </cell>
          <cell r="CL12" t="e">
            <v>#DIV/0!</v>
          </cell>
          <cell r="CN12">
            <v>0</v>
          </cell>
          <cell r="CO12" t="e">
            <v>#DIV/0!</v>
          </cell>
          <cell r="CS12" t="e">
            <v>#DIV/0!</v>
          </cell>
          <cell r="CU12">
            <v>0</v>
          </cell>
          <cell r="CV12" t="e">
            <v>#DIV/0!</v>
          </cell>
        </row>
        <row r="13">
          <cell r="A13">
            <v>6</v>
          </cell>
          <cell r="B13" t="str">
            <v>GUAMANTARIO AIMACAÑA LUIS FERNANDO</v>
          </cell>
          <cell r="F13" t="e">
            <v>#DIV/0!</v>
          </cell>
          <cell r="H13">
            <v>0</v>
          </cell>
          <cell r="I13" t="e">
            <v>#DIV/0!</v>
          </cell>
          <cell r="M13" t="e">
            <v>#DIV/0!</v>
          </cell>
          <cell r="O13">
            <v>0</v>
          </cell>
          <cell r="P13" t="e">
            <v>#DIV/0!</v>
          </cell>
          <cell r="T13" t="e">
            <v>#DIV/0!</v>
          </cell>
          <cell r="V13">
            <v>0</v>
          </cell>
          <cell r="W13" t="e">
            <v>#DIV/0!</v>
          </cell>
          <cell r="AA13" t="e">
            <v>#DIV/0!</v>
          </cell>
          <cell r="AC13">
            <v>0</v>
          </cell>
          <cell r="AD13" t="e">
            <v>#DIV/0!</v>
          </cell>
          <cell r="AH13" t="e">
            <v>#DIV/0!</v>
          </cell>
          <cell r="AJ13">
            <v>0</v>
          </cell>
          <cell r="AK13" t="e">
            <v>#DIV/0!</v>
          </cell>
          <cell r="AO13" t="e">
            <v>#DIV/0!</v>
          </cell>
          <cell r="AQ13">
            <v>0</v>
          </cell>
          <cell r="AR13" t="e">
            <v>#DIV/0!</v>
          </cell>
          <cell r="AV13" t="e">
            <v>#DIV/0!</v>
          </cell>
          <cell r="AX13">
            <v>0</v>
          </cell>
          <cell r="AY13" t="e">
            <v>#DIV/0!</v>
          </cell>
          <cell r="BC13" t="e">
            <v>#DIV/0!</v>
          </cell>
          <cell r="BE13">
            <v>0</v>
          </cell>
          <cell r="BF13" t="e">
            <v>#DIV/0!</v>
          </cell>
          <cell r="BJ13" t="e">
            <v>#DIV/0!</v>
          </cell>
          <cell r="BL13">
            <v>0</v>
          </cell>
          <cell r="BM13" t="e">
            <v>#DIV/0!</v>
          </cell>
          <cell r="BQ13" t="e">
            <v>#DIV/0!</v>
          </cell>
          <cell r="BS13">
            <v>0</v>
          </cell>
          <cell r="BT13" t="e">
            <v>#DIV/0!</v>
          </cell>
          <cell r="BX13" t="e">
            <v>#DIV/0!</v>
          </cell>
          <cell r="BZ13">
            <v>0</v>
          </cell>
          <cell r="CA13" t="e">
            <v>#DIV/0!</v>
          </cell>
          <cell r="CE13" t="e">
            <v>#DIV/0!</v>
          </cell>
          <cell r="CG13">
            <v>0</v>
          </cell>
          <cell r="CH13" t="e">
            <v>#DIV/0!</v>
          </cell>
          <cell r="CL13" t="e">
            <v>#DIV/0!</v>
          </cell>
          <cell r="CN13">
            <v>0</v>
          </cell>
          <cell r="CO13" t="e">
            <v>#DIV/0!</v>
          </cell>
          <cell r="CS13" t="e">
            <v>#DIV/0!</v>
          </cell>
          <cell r="CU13">
            <v>0</v>
          </cell>
          <cell r="CV13" t="e">
            <v>#DIV/0!</v>
          </cell>
        </row>
        <row r="14">
          <cell r="A14">
            <v>7</v>
          </cell>
          <cell r="B14" t="str">
            <v>GUAÑUNA SALAS ALEX DARIO</v>
          </cell>
          <cell r="F14" t="e">
            <v>#DIV/0!</v>
          </cell>
          <cell r="H14">
            <v>0</v>
          </cell>
          <cell r="I14" t="e">
            <v>#DIV/0!</v>
          </cell>
          <cell r="M14" t="e">
            <v>#DIV/0!</v>
          </cell>
          <cell r="O14">
            <v>0</v>
          </cell>
          <cell r="P14" t="e">
            <v>#DIV/0!</v>
          </cell>
          <cell r="T14" t="e">
            <v>#DIV/0!</v>
          </cell>
          <cell r="V14">
            <v>0</v>
          </cell>
          <cell r="W14" t="e">
            <v>#DIV/0!</v>
          </cell>
          <cell r="AA14" t="e">
            <v>#DIV/0!</v>
          </cell>
          <cell r="AC14">
            <v>0</v>
          </cell>
          <cell r="AD14" t="e">
            <v>#DIV/0!</v>
          </cell>
          <cell r="AH14" t="e">
            <v>#DIV/0!</v>
          </cell>
          <cell r="AJ14">
            <v>0</v>
          </cell>
          <cell r="AK14" t="e">
            <v>#DIV/0!</v>
          </cell>
          <cell r="AO14" t="e">
            <v>#DIV/0!</v>
          </cell>
          <cell r="AQ14">
            <v>0</v>
          </cell>
          <cell r="AR14" t="e">
            <v>#DIV/0!</v>
          </cell>
          <cell r="AV14" t="e">
            <v>#DIV/0!</v>
          </cell>
          <cell r="AX14">
            <v>0</v>
          </cell>
          <cell r="AY14" t="e">
            <v>#DIV/0!</v>
          </cell>
          <cell r="BC14" t="e">
            <v>#DIV/0!</v>
          </cell>
          <cell r="BE14">
            <v>0</v>
          </cell>
          <cell r="BF14" t="e">
            <v>#DIV/0!</v>
          </cell>
          <cell r="BJ14" t="e">
            <v>#DIV/0!</v>
          </cell>
          <cell r="BL14">
            <v>0</v>
          </cell>
          <cell r="BM14" t="e">
            <v>#DIV/0!</v>
          </cell>
          <cell r="BQ14" t="e">
            <v>#DIV/0!</v>
          </cell>
          <cell r="BS14">
            <v>0</v>
          </cell>
          <cell r="BT14" t="e">
            <v>#DIV/0!</v>
          </cell>
          <cell r="BX14" t="e">
            <v>#DIV/0!</v>
          </cell>
          <cell r="BZ14">
            <v>0</v>
          </cell>
          <cell r="CA14" t="e">
            <v>#DIV/0!</v>
          </cell>
          <cell r="CE14" t="e">
            <v>#DIV/0!</v>
          </cell>
          <cell r="CG14">
            <v>0</v>
          </cell>
          <cell r="CH14" t="e">
            <v>#DIV/0!</v>
          </cell>
          <cell r="CL14" t="e">
            <v>#DIV/0!</v>
          </cell>
          <cell r="CN14">
            <v>0</v>
          </cell>
          <cell r="CO14" t="e">
            <v>#DIV/0!</v>
          </cell>
          <cell r="CS14" t="e">
            <v>#DIV/0!</v>
          </cell>
          <cell r="CU14">
            <v>0</v>
          </cell>
          <cell r="CV14" t="e">
            <v>#DIV/0!</v>
          </cell>
        </row>
        <row r="15">
          <cell r="A15">
            <v>8</v>
          </cell>
          <cell r="B15" t="str">
            <v>JAMI TOAQUIZA JESSICA CAROLINA</v>
          </cell>
          <cell r="F15" t="e">
            <v>#DIV/0!</v>
          </cell>
          <cell r="H15">
            <v>0</v>
          </cell>
          <cell r="I15" t="e">
            <v>#DIV/0!</v>
          </cell>
          <cell r="M15" t="e">
            <v>#DIV/0!</v>
          </cell>
          <cell r="O15">
            <v>0</v>
          </cell>
          <cell r="P15" t="e">
            <v>#DIV/0!</v>
          </cell>
          <cell r="T15" t="e">
            <v>#DIV/0!</v>
          </cell>
          <cell r="V15">
            <v>0</v>
          </cell>
          <cell r="W15" t="e">
            <v>#DIV/0!</v>
          </cell>
          <cell r="AA15" t="e">
            <v>#DIV/0!</v>
          </cell>
          <cell r="AC15">
            <v>0</v>
          </cell>
          <cell r="AD15" t="e">
            <v>#DIV/0!</v>
          </cell>
          <cell r="AH15" t="e">
            <v>#DIV/0!</v>
          </cell>
          <cell r="AJ15">
            <v>0</v>
          </cell>
          <cell r="AK15" t="e">
            <v>#DIV/0!</v>
          </cell>
          <cell r="AO15" t="e">
            <v>#DIV/0!</v>
          </cell>
          <cell r="AQ15">
            <v>0</v>
          </cell>
          <cell r="AR15" t="e">
            <v>#DIV/0!</v>
          </cell>
          <cell r="AV15" t="e">
            <v>#DIV/0!</v>
          </cell>
          <cell r="AX15">
            <v>0</v>
          </cell>
          <cell r="AY15" t="e">
            <v>#DIV/0!</v>
          </cell>
          <cell r="BC15" t="e">
            <v>#DIV/0!</v>
          </cell>
          <cell r="BE15">
            <v>0</v>
          </cell>
          <cell r="BF15" t="e">
            <v>#DIV/0!</v>
          </cell>
          <cell r="BJ15" t="e">
            <v>#DIV/0!</v>
          </cell>
          <cell r="BL15">
            <v>0</v>
          </cell>
          <cell r="BM15" t="e">
            <v>#DIV/0!</v>
          </cell>
          <cell r="BQ15" t="e">
            <v>#DIV/0!</v>
          </cell>
          <cell r="BS15">
            <v>0</v>
          </cell>
          <cell r="BT15" t="e">
            <v>#DIV/0!</v>
          </cell>
          <cell r="BX15" t="e">
            <v>#DIV/0!</v>
          </cell>
          <cell r="BZ15">
            <v>0</v>
          </cell>
          <cell r="CA15" t="e">
            <v>#DIV/0!</v>
          </cell>
          <cell r="CE15" t="e">
            <v>#DIV/0!</v>
          </cell>
          <cell r="CG15">
            <v>0</v>
          </cell>
          <cell r="CH15" t="e">
            <v>#DIV/0!</v>
          </cell>
          <cell r="CL15" t="e">
            <v>#DIV/0!</v>
          </cell>
          <cell r="CN15">
            <v>0</v>
          </cell>
          <cell r="CO15" t="e">
            <v>#DIV/0!</v>
          </cell>
          <cell r="CS15" t="e">
            <v>#DIV/0!</v>
          </cell>
          <cell r="CU15">
            <v>0</v>
          </cell>
          <cell r="CV15" t="e">
            <v>#DIV/0!</v>
          </cell>
        </row>
        <row r="16">
          <cell r="A16">
            <v>9</v>
          </cell>
          <cell r="B16" t="str">
            <v>LLANGO SOLANO BRAYAN DARIO</v>
          </cell>
          <cell r="F16" t="e">
            <v>#DIV/0!</v>
          </cell>
          <cell r="H16">
            <v>0</v>
          </cell>
          <cell r="I16" t="e">
            <v>#DIV/0!</v>
          </cell>
          <cell r="M16" t="e">
            <v>#DIV/0!</v>
          </cell>
          <cell r="O16">
            <v>0</v>
          </cell>
          <cell r="P16" t="e">
            <v>#DIV/0!</v>
          </cell>
          <cell r="T16" t="e">
            <v>#DIV/0!</v>
          </cell>
          <cell r="V16">
            <v>0</v>
          </cell>
          <cell r="W16" t="e">
            <v>#DIV/0!</v>
          </cell>
          <cell r="AA16" t="e">
            <v>#DIV/0!</v>
          </cell>
          <cell r="AC16">
            <v>0</v>
          </cell>
          <cell r="AD16" t="e">
            <v>#DIV/0!</v>
          </cell>
          <cell r="AH16" t="e">
            <v>#DIV/0!</v>
          </cell>
          <cell r="AJ16">
            <v>0</v>
          </cell>
          <cell r="AK16" t="e">
            <v>#DIV/0!</v>
          </cell>
          <cell r="AO16" t="e">
            <v>#DIV/0!</v>
          </cell>
          <cell r="AQ16">
            <v>0</v>
          </cell>
          <cell r="AR16" t="e">
            <v>#DIV/0!</v>
          </cell>
          <cell r="AV16" t="e">
            <v>#DIV/0!</v>
          </cell>
          <cell r="AX16">
            <v>0</v>
          </cell>
          <cell r="AY16" t="e">
            <v>#DIV/0!</v>
          </cell>
          <cell r="BC16" t="e">
            <v>#DIV/0!</v>
          </cell>
          <cell r="BE16">
            <v>0</v>
          </cell>
          <cell r="BF16" t="e">
            <v>#DIV/0!</v>
          </cell>
          <cell r="BJ16" t="e">
            <v>#DIV/0!</v>
          </cell>
          <cell r="BL16">
            <v>0</v>
          </cell>
          <cell r="BM16" t="e">
            <v>#DIV/0!</v>
          </cell>
          <cell r="BQ16" t="e">
            <v>#DIV/0!</v>
          </cell>
          <cell r="BS16">
            <v>0</v>
          </cell>
          <cell r="BT16" t="e">
            <v>#DIV/0!</v>
          </cell>
          <cell r="BX16" t="e">
            <v>#DIV/0!</v>
          </cell>
          <cell r="BZ16">
            <v>0</v>
          </cell>
          <cell r="CA16" t="e">
            <v>#DIV/0!</v>
          </cell>
          <cell r="CE16" t="e">
            <v>#DIV/0!</v>
          </cell>
          <cell r="CG16">
            <v>0</v>
          </cell>
          <cell r="CH16" t="e">
            <v>#DIV/0!</v>
          </cell>
          <cell r="CL16" t="e">
            <v>#DIV/0!</v>
          </cell>
          <cell r="CN16">
            <v>0</v>
          </cell>
          <cell r="CO16" t="e">
            <v>#DIV/0!</v>
          </cell>
          <cell r="CS16" t="e">
            <v>#DIV/0!</v>
          </cell>
          <cell r="CU16">
            <v>0</v>
          </cell>
          <cell r="CV16" t="e">
            <v>#DIV/0!</v>
          </cell>
        </row>
        <row r="17">
          <cell r="A17">
            <v>10</v>
          </cell>
          <cell r="B17" t="str">
            <v>LLANGO SOLANO EDWIN OMAR</v>
          </cell>
          <cell r="F17" t="e">
            <v>#DIV/0!</v>
          </cell>
          <cell r="H17">
            <v>0</v>
          </cell>
          <cell r="I17" t="e">
            <v>#DIV/0!</v>
          </cell>
          <cell r="M17" t="e">
            <v>#DIV/0!</v>
          </cell>
          <cell r="O17">
            <v>0</v>
          </cell>
          <cell r="P17" t="e">
            <v>#DIV/0!</v>
          </cell>
          <cell r="T17" t="e">
            <v>#DIV/0!</v>
          </cell>
          <cell r="V17">
            <v>0</v>
          </cell>
          <cell r="W17" t="e">
            <v>#DIV/0!</v>
          </cell>
          <cell r="AA17" t="e">
            <v>#DIV/0!</v>
          </cell>
          <cell r="AC17">
            <v>0</v>
          </cell>
          <cell r="AD17" t="e">
            <v>#DIV/0!</v>
          </cell>
          <cell r="AH17" t="e">
            <v>#DIV/0!</v>
          </cell>
          <cell r="AJ17">
            <v>0</v>
          </cell>
          <cell r="AK17" t="e">
            <v>#DIV/0!</v>
          </cell>
          <cell r="AO17" t="e">
            <v>#DIV/0!</v>
          </cell>
          <cell r="AQ17">
            <v>0</v>
          </cell>
          <cell r="AR17" t="e">
            <v>#DIV/0!</v>
          </cell>
          <cell r="AV17" t="e">
            <v>#DIV/0!</v>
          </cell>
          <cell r="AX17">
            <v>0</v>
          </cell>
          <cell r="AY17" t="e">
            <v>#DIV/0!</v>
          </cell>
          <cell r="BC17" t="e">
            <v>#DIV/0!</v>
          </cell>
          <cell r="BE17">
            <v>0</v>
          </cell>
          <cell r="BF17" t="e">
            <v>#DIV/0!</v>
          </cell>
          <cell r="BJ17" t="e">
            <v>#DIV/0!</v>
          </cell>
          <cell r="BL17">
            <v>0</v>
          </cell>
          <cell r="BM17" t="e">
            <v>#DIV/0!</v>
          </cell>
          <cell r="BQ17" t="e">
            <v>#DIV/0!</v>
          </cell>
          <cell r="BS17">
            <v>0</v>
          </cell>
          <cell r="BT17" t="e">
            <v>#DIV/0!</v>
          </cell>
          <cell r="BX17" t="e">
            <v>#DIV/0!</v>
          </cell>
          <cell r="BZ17">
            <v>0</v>
          </cell>
          <cell r="CA17" t="e">
            <v>#DIV/0!</v>
          </cell>
          <cell r="CE17" t="e">
            <v>#DIV/0!</v>
          </cell>
          <cell r="CG17">
            <v>0</v>
          </cell>
          <cell r="CH17" t="e">
            <v>#DIV/0!</v>
          </cell>
          <cell r="CL17" t="e">
            <v>#DIV/0!</v>
          </cell>
          <cell r="CN17">
            <v>0</v>
          </cell>
          <cell r="CO17" t="e">
            <v>#DIV/0!</v>
          </cell>
          <cell r="CS17" t="e">
            <v>#DIV/0!</v>
          </cell>
          <cell r="CU17">
            <v>0</v>
          </cell>
          <cell r="CV17" t="e">
            <v>#DIV/0!</v>
          </cell>
        </row>
        <row r="18">
          <cell r="A18">
            <v>11</v>
          </cell>
          <cell r="B18" t="str">
            <v>PILATASIG TOAQUIZA KATERIN YADIRA</v>
          </cell>
          <cell r="F18" t="e">
            <v>#DIV/0!</v>
          </cell>
          <cell r="H18">
            <v>0</v>
          </cell>
          <cell r="I18" t="e">
            <v>#DIV/0!</v>
          </cell>
          <cell r="M18" t="e">
            <v>#DIV/0!</v>
          </cell>
          <cell r="O18">
            <v>0</v>
          </cell>
          <cell r="P18" t="e">
            <v>#DIV/0!</v>
          </cell>
          <cell r="T18" t="e">
            <v>#DIV/0!</v>
          </cell>
          <cell r="V18">
            <v>0</v>
          </cell>
          <cell r="W18" t="e">
            <v>#DIV/0!</v>
          </cell>
          <cell r="AA18" t="e">
            <v>#DIV/0!</v>
          </cell>
          <cell r="AC18">
            <v>0</v>
          </cell>
          <cell r="AD18" t="e">
            <v>#DIV/0!</v>
          </cell>
          <cell r="AH18" t="e">
            <v>#DIV/0!</v>
          </cell>
          <cell r="AJ18">
            <v>0</v>
          </cell>
          <cell r="AK18" t="e">
            <v>#DIV/0!</v>
          </cell>
          <cell r="AO18" t="e">
            <v>#DIV/0!</v>
          </cell>
          <cell r="AQ18">
            <v>0</v>
          </cell>
          <cell r="AR18" t="e">
            <v>#DIV/0!</v>
          </cell>
          <cell r="AV18" t="e">
            <v>#DIV/0!</v>
          </cell>
          <cell r="AX18">
            <v>0</v>
          </cell>
          <cell r="AY18" t="e">
            <v>#DIV/0!</v>
          </cell>
          <cell r="BC18" t="e">
            <v>#DIV/0!</v>
          </cell>
          <cell r="BE18">
            <v>0</v>
          </cell>
          <cell r="BF18" t="e">
            <v>#DIV/0!</v>
          </cell>
          <cell r="BJ18" t="e">
            <v>#DIV/0!</v>
          </cell>
          <cell r="BL18">
            <v>0</v>
          </cell>
          <cell r="BM18" t="e">
            <v>#DIV/0!</v>
          </cell>
          <cell r="BQ18" t="e">
            <v>#DIV/0!</v>
          </cell>
          <cell r="BS18">
            <v>0</v>
          </cell>
          <cell r="BT18" t="e">
            <v>#DIV/0!</v>
          </cell>
          <cell r="BX18" t="e">
            <v>#DIV/0!</v>
          </cell>
          <cell r="BZ18">
            <v>0</v>
          </cell>
          <cell r="CA18" t="e">
            <v>#DIV/0!</v>
          </cell>
          <cell r="CE18" t="e">
            <v>#DIV/0!</v>
          </cell>
          <cell r="CG18">
            <v>0</v>
          </cell>
          <cell r="CH18" t="e">
            <v>#DIV/0!</v>
          </cell>
          <cell r="CL18" t="e">
            <v>#DIV/0!</v>
          </cell>
          <cell r="CN18">
            <v>0</v>
          </cell>
          <cell r="CO18" t="e">
            <v>#DIV/0!</v>
          </cell>
          <cell r="CS18" t="e">
            <v>#DIV/0!</v>
          </cell>
          <cell r="CU18">
            <v>0</v>
          </cell>
          <cell r="CV18" t="e">
            <v>#DIV/0!</v>
          </cell>
        </row>
        <row r="19">
          <cell r="A19">
            <v>12</v>
          </cell>
          <cell r="B19" t="str">
            <v>QUINATOA CASA SANDRA JOHANA</v>
          </cell>
          <cell r="F19" t="e">
            <v>#DIV/0!</v>
          </cell>
          <cell r="H19">
            <v>0</v>
          </cell>
          <cell r="I19" t="e">
            <v>#DIV/0!</v>
          </cell>
          <cell r="M19" t="e">
            <v>#DIV/0!</v>
          </cell>
          <cell r="O19">
            <v>0</v>
          </cell>
          <cell r="P19" t="e">
            <v>#DIV/0!</v>
          </cell>
          <cell r="T19" t="e">
            <v>#DIV/0!</v>
          </cell>
          <cell r="V19">
            <v>0</v>
          </cell>
          <cell r="W19" t="e">
            <v>#DIV/0!</v>
          </cell>
          <cell r="AA19" t="e">
            <v>#DIV/0!</v>
          </cell>
          <cell r="AC19">
            <v>0</v>
          </cell>
          <cell r="AD19" t="e">
            <v>#DIV/0!</v>
          </cell>
          <cell r="AH19" t="e">
            <v>#DIV/0!</v>
          </cell>
          <cell r="AJ19">
            <v>0</v>
          </cell>
          <cell r="AK19" t="e">
            <v>#DIV/0!</v>
          </cell>
          <cell r="AO19" t="e">
            <v>#DIV/0!</v>
          </cell>
          <cell r="AQ19">
            <v>0</v>
          </cell>
          <cell r="AR19" t="e">
            <v>#DIV/0!</v>
          </cell>
          <cell r="AV19" t="e">
            <v>#DIV/0!</v>
          </cell>
          <cell r="AX19">
            <v>0</v>
          </cell>
          <cell r="AY19" t="e">
            <v>#DIV/0!</v>
          </cell>
          <cell r="BC19" t="e">
            <v>#DIV/0!</v>
          </cell>
          <cell r="BE19">
            <v>0</v>
          </cell>
          <cell r="BF19" t="e">
            <v>#DIV/0!</v>
          </cell>
          <cell r="BJ19" t="e">
            <v>#DIV/0!</v>
          </cell>
          <cell r="BL19">
            <v>0</v>
          </cell>
          <cell r="BM19" t="e">
            <v>#DIV/0!</v>
          </cell>
          <cell r="BQ19" t="e">
            <v>#DIV/0!</v>
          </cell>
          <cell r="BS19">
            <v>0</v>
          </cell>
          <cell r="BT19" t="e">
            <v>#DIV/0!</v>
          </cell>
          <cell r="BX19" t="e">
            <v>#DIV/0!</v>
          </cell>
          <cell r="BZ19">
            <v>0</v>
          </cell>
          <cell r="CA19" t="e">
            <v>#DIV/0!</v>
          </cell>
          <cell r="CE19" t="e">
            <v>#DIV/0!</v>
          </cell>
          <cell r="CG19">
            <v>0</v>
          </cell>
          <cell r="CH19" t="e">
            <v>#DIV/0!</v>
          </cell>
          <cell r="CL19" t="e">
            <v>#DIV/0!</v>
          </cell>
          <cell r="CN19">
            <v>0</v>
          </cell>
          <cell r="CO19" t="e">
            <v>#DIV/0!</v>
          </cell>
          <cell r="CS19" t="e">
            <v>#DIV/0!</v>
          </cell>
          <cell r="CU19">
            <v>0</v>
          </cell>
          <cell r="CV19" t="e">
            <v>#DIV/0!</v>
          </cell>
        </row>
        <row r="20">
          <cell r="A20">
            <v>13</v>
          </cell>
          <cell r="B20" t="str">
            <v>QUINATOA LEMA JENNY MARICELA</v>
          </cell>
          <cell r="F20" t="e">
            <v>#DIV/0!</v>
          </cell>
          <cell r="H20">
            <v>0</v>
          </cell>
          <cell r="I20" t="e">
            <v>#DIV/0!</v>
          </cell>
          <cell r="M20" t="e">
            <v>#DIV/0!</v>
          </cell>
          <cell r="O20">
            <v>0</v>
          </cell>
          <cell r="P20" t="e">
            <v>#DIV/0!</v>
          </cell>
          <cell r="T20" t="e">
            <v>#DIV/0!</v>
          </cell>
          <cell r="V20">
            <v>0</v>
          </cell>
          <cell r="W20" t="e">
            <v>#DIV/0!</v>
          </cell>
          <cell r="AA20" t="e">
            <v>#DIV/0!</v>
          </cell>
          <cell r="AC20">
            <v>0</v>
          </cell>
          <cell r="AD20" t="e">
            <v>#DIV/0!</v>
          </cell>
          <cell r="AH20" t="e">
            <v>#DIV/0!</v>
          </cell>
          <cell r="AJ20">
            <v>0</v>
          </cell>
          <cell r="AK20" t="e">
            <v>#DIV/0!</v>
          </cell>
          <cell r="AO20" t="e">
            <v>#DIV/0!</v>
          </cell>
          <cell r="AQ20">
            <v>0</v>
          </cell>
          <cell r="AR20" t="e">
            <v>#DIV/0!</v>
          </cell>
          <cell r="AV20" t="e">
            <v>#DIV/0!</v>
          </cell>
          <cell r="AX20">
            <v>0</v>
          </cell>
          <cell r="AY20" t="e">
            <v>#DIV/0!</v>
          </cell>
          <cell r="BC20" t="e">
            <v>#DIV/0!</v>
          </cell>
          <cell r="BE20">
            <v>0</v>
          </cell>
          <cell r="BF20" t="e">
            <v>#DIV/0!</v>
          </cell>
          <cell r="BJ20" t="e">
            <v>#DIV/0!</v>
          </cell>
          <cell r="BL20">
            <v>0</v>
          </cell>
          <cell r="BM20" t="e">
            <v>#DIV/0!</v>
          </cell>
          <cell r="BQ20" t="e">
            <v>#DIV/0!</v>
          </cell>
          <cell r="BS20">
            <v>0</v>
          </cell>
          <cell r="BT20" t="e">
            <v>#DIV/0!</v>
          </cell>
          <cell r="BX20" t="e">
            <v>#DIV/0!</v>
          </cell>
          <cell r="BZ20">
            <v>0</v>
          </cell>
          <cell r="CA20" t="e">
            <v>#DIV/0!</v>
          </cell>
          <cell r="CE20" t="e">
            <v>#DIV/0!</v>
          </cell>
          <cell r="CG20">
            <v>0</v>
          </cell>
          <cell r="CH20" t="e">
            <v>#DIV/0!</v>
          </cell>
          <cell r="CL20" t="e">
            <v>#DIV/0!</v>
          </cell>
          <cell r="CN20">
            <v>0</v>
          </cell>
          <cell r="CO20" t="e">
            <v>#DIV/0!</v>
          </cell>
          <cell r="CS20" t="e">
            <v>#DIV/0!</v>
          </cell>
          <cell r="CU20">
            <v>0</v>
          </cell>
          <cell r="CV20" t="e">
            <v>#DIV/0!</v>
          </cell>
        </row>
        <row r="21">
          <cell r="A21">
            <v>14</v>
          </cell>
          <cell r="B21" t="str">
            <v>QUINATOA QUINATOA JESSICA PAOLA</v>
          </cell>
          <cell r="F21" t="e">
            <v>#DIV/0!</v>
          </cell>
          <cell r="H21">
            <v>0</v>
          </cell>
          <cell r="I21" t="e">
            <v>#DIV/0!</v>
          </cell>
          <cell r="M21" t="e">
            <v>#DIV/0!</v>
          </cell>
          <cell r="O21">
            <v>0</v>
          </cell>
          <cell r="P21" t="e">
            <v>#DIV/0!</v>
          </cell>
          <cell r="T21" t="e">
            <v>#DIV/0!</v>
          </cell>
          <cell r="V21">
            <v>0</v>
          </cell>
          <cell r="W21" t="e">
            <v>#DIV/0!</v>
          </cell>
          <cell r="AA21" t="e">
            <v>#DIV/0!</v>
          </cell>
          <cell r="AC21">
            <v>0</v>
          </cell>
          <cell r="AD21" t="e">
            <v>#DIV/0!</v>
          </cell>
          <cell r="AH21" t="e">
            <v>#DIV/0!</v>
          </cell>
          <cell r="AJ21">
            <v>0</v>
          </cell>
          <cell r="AK21" t="e">
            <v>#DIV/0!</v>
          </cell>
          <cell r="AO21" t="e">
            <v>#DIV/0!</v>
          </cell>
          <cell r="AQ21">
            <v>0</v>
          </cell>
          <cell r="AR21" t="e">
            <v>#DIV/0!</v>
          </cell>
          <cell r="AV21" t="e">
            <v>#DIV/0!</v>
          </cell>
          <cell r="AX21">
            <v>0</v>
          </cell>
          <cell r="AY21" t="e">
            <v>#DIV/0!</v>
          </cell>
          <cell r="BC21" t="e">
            <v>#DIV/0!</v>
          </cell>
          <cell r="BE21">
            <v>0</v>
          </cell>
          <cell r="BF21" t="e">
            <v>#DIV/0!</v>
          </cell>
          <cell r="BJ21" t="e">
            <v>#DIV/0!</v>
          </cell>
          <cell r="BL21">
            <v>0</v>
          </cell>
          <cell r="BM21" t="e">
            <v>#DIV/0!</v>
          </cell>
          <cell r="BQ21" t="e">
            <v>#DIV/0!</v>
          </cell>
          <cell r="BS21">
            <v>0</v>
          </cell>
          <cell r="BT21" t="e">
            <v>#DIV/0!</v>
          </cell>
          <cell r="BX21" t="e">
            <v>#DIV/0!</v>
          </cell>
          <cell r="BZ21">
            <v>0</v>
          </cell>
          <cell r="CA21" t="e">
            <v>#DIV/0!</v>
          </cell>
          <cell r="CE21" t="e">
            <v>#DIV/0!</v>
          </cell>
          <cell r="CG21">
            <v>0</v>
          </cell>
          <cell r="CH21" t="e">
            <v>#DIV/0!</v>
          </cell>
          <cell r="CL21" t="e">
            <v>#DIV/0!</v>
          </cell>
          <cell r="CN21">
            <v>0</v>
          </cell>
          <cell r="CO21" t="e">
            <v>#DIV/0!</v>
          </cell>
          <cell r="CS21" t="e">
            <v>#DIV/0!</v>
          </cell>
          <cell r="CU21">
            <v>0</v>
          </cell>
          <cell r="CV21" t="e">
            <v>#DIV/0!</v>
          </cell>
        </row>
        <row r="22">
          <cell r="A22">
            <v>15</v>
          </cell>
          <cell r="B22" t="str">
            <v>QUINATOA TOAPANTA EDWIN PATRICIO</v>
          </cell>
          <cell r="F22" t="e">
            <v>#DIV/0!</v>
          </cell>
          <cell r="H22">
            <v>0</v>
          </cell>
          <cell r="I22" t="e">
            <v>#DIV/0!</v>
          </cell>
          <cell r="M22" t="e">
            <v>#DIV/0!</v>
          </cell>
          <cell r="O22">
            <v>0</v>
          </cell>
          <cell r="P22" t="e">
            <v>#DIV/0!</v>
          </cell>
          <cell r="T22" t="e">
            <v>#DIV/0!</v>
          </cell>
          <cell r="V22">
            <v>0</v>
          </cell>
          <cell r="W22" t="e">
            <v>#DIV/0!</v>
          </cell>
          <cell r="AA22" t="e">
            <v>#DIV/0!</v>
          </cell>
          <cell r="AC22">
            <v>0</v>
          </cell>
          <cell r="AD22" t="e">
            <v>#DIV/0!</v>
          </cell>
          <cell r="AH22" t="e">
            <v>#DIV/0!</v>
          </cell>
          <cell r="AJ22">
            <v>0</v>
          </cell>
          <cell r="AK22" t="e">
            <v>#DIV/0!</v>
          </cell>
          <cell r="AO22" t="e">
            <v>#DIV/0!</v>
          </cell>
          <cell r="AQ22">
            <v>0</v>
          </cell>
          <cell r="AR22" t="e">
            <v>#DIV/0!</v>
          </cell>
          <cell r="AV22" t="e">
            <v>#DIV/0!</v>
          </cell>
          <cell r="AX22">
            <v>0</v>
          </cell>
          <cell r="AY22" t="e">
            <v>#DIV/0!</v>
          </cell>
          <cell r="BC22" t="e">
            <v>#DIV/0!</v>
          </cell>
          <cell r="BE22">
            <v>0</v>
          </cell>
          <cell r="BF22" t="e">
            <v>#DIV/0!</v>
          </cell>
          <cell r="BJ22" t="e">
            <v>#DIV/0!</v>
          </cell>
          <cell r="BL22">
            <v>0</v>
          </cell>
          <cell r="BM22" t="e">
            <v>#DIV/0!</v>
          </cell>
          <cell r="BQ22" t="e">
            <v>#DIV/0!</v>
          </cell>
          <cell r="BS22">
            <v>0</v>
          </cell>
          <cell r="BT22" t="e">
            <v>#DIV/0!</v>
          </cell>
          <cell r="BX22" t="e">
            <v>#DIV/0!</v>
          </cell>
          <cell r="BZ22">
            <v>0</v>
          </cell>
          <cell r="CA22" t="e">
            <v>#DIV/0!</v>
          </cell>
          <cell r="CE22" t="e">
            <v>#DIV/0!</v>
          </cell>
          <cell r="CG22">
            <v>0</v>
          </cell>
          <cell r="CH22" t="e">
            <v>#DIV/0!</v>
          </cell>
          <cell r="CL22" t="e">
            <v>#DIV/0!</v>
          </cell>
          <cell r="CN22">
            <v>0</v>
          </cell>
          <cell r="CO22" t="e">
            <v>#DIV/0!</v>
          </cell>
          <cell r="CS22" t="e">
            <v>#DIV/0!</v>
          </cell>
          <cell r="CU22">
            <v>0</v>
          </cell>
          <cell r="CV22" t="e">
            <v>#DIV/0!</v>
          </cell>
        </row>
        <row r="23">
          <cell r="A23">
            <v>16</v>
          </cell>
          <cell r="B23" t="str">
            <v>QUINATOA TOCTAGUANO JENNY ALEXANDRA</v>
          </cell>
          <cell r="F23" t="e">
            <v>#DIV/0!</v>
          </cell>
          <cell r="H23">
            <v>0</v>
          </cell>
          <cell r="I23" t="e">
            <v>#DIV/0!</v>
          </cell>
          <cell r="M23" t="e">
            <v>#DIV/0!</v>
          </cell>
          <cell r="O23">
            <v>0</v>
          </cell>
          <cell r="P23" t="e">
            <v>#DIV/0!</v>
          </cell>
          <cell r="T23" t="e">
            <v>#DIV/0!</v>
          </cell>
          <cell r="V23">
            <v>0</v>
          </cell>
          <cell r="W23" t="e">
            <v>#DIV/0!</v>
          </cell>
          <cell r="AA23" t="e">
            <v>#DIV/0!</v>
          </cell>
          <cell r="AC23">
            <v>0</v>
          </cell>
          <cell r="AD23" t="e">
            <v>#DIV/0!</v>
          </cell>
          <cell r="AH23" t="e">
            <v>#DIV/0!</v>
          </cell>
          <cell r="AJ23">
            <v>0</v>
          </cell>
          <cell r="AK23" t="e">
            <v>#DIV/0!</v>
          </cell>
          <cell r="AO23" t="e">
            <v>#DIV/0!</v>
          </cell>
          <cell r="AQ23">
            <v>0</v>
          </cell>
          <cell r="AR23" t="e">
            <v>#DIV/0!</v>
          </cell>
          <cell r="AV23" t="e">
            <v>#DIV/0!</v>
          </cell>
          <cell r="AX23">
            <v>0</v>
          </cell>
          <cell r="AY23" t="e">
            <v>#DIV/0!</v>
          </cell>
          <cell r="BC23" t="e">
            <v>#DIV/0!</v>
          </cell>
          <cell r="BE23">
            <v>0</v>
          </cell>
          <cell r="BF23" t="e">
            <v>#DIV/0!</v>
          </cell>
          <cell r="BJ23" t="e">
            <v>#DIV/0!</v>
          </cell>
          <cell r="BL23">
            <v>0</v>
          </cell>
          <cell r="BM23" t="e">
            <v>#DIV/0!</v>
          </cell>
          <cell r="BQ23" t="e">
            <v>#DIV/0!</v>
          </cell>
          <cell r="BS23">
            <v>0</v>
          </cell>
          <cell r="BT23" t="e">
            <v>#DIV/0!</v>
          </cell>
          <cell r="BX23" t="e">
            <v>#DIV/0!</v>
          </cell>
          <cell r="BZ23">
            <v>0</v>
          </cell>
          <cell r="CA23" t="e">
            <v>#DIV/0!</v>
          </cell>
          <cell r="CE23" t="e">
            <v>#DIV/0!</v>
          </cell>
          <cell r="CG23">
            <v>0</v>
          </cell>
          <cell r="CH23" t="e">
            <v>#DIV/0!</v>
          </cell>
          <cell r="CL23" t="e">
            <v>#DIV/0!</v>
          </cell>
          <cell r="CN23">
            <v>0</v>
          </cell>
          <cell r="CO23" t="e">
            <v>#DIV/0!</v>
          </cell>
          <cell r="CS23" t="e">
            <v>#DIV/0!</v>
          </cell>
          <cell r="CU23">
            <v>0</v>
          </cell>
          <cell r="CV23" t="e">
            <v>#DIV/0!</v>
          </cell>
        </row>
        <row r="24">
          <cell r="A24">
            <v>17</v>
          </cell>
          <cell r="B24" t="str">
            <v>QUISHPE MOLINA SILVIA JOHANA</v>
          </cell>
          <cell r="F24" t="e">
            <v>#DIV/0!</v>
          </cell>
          <cell r="H24">
            <v>0</v>
          </cell>
          <cell r="I24" t="e">
            <v>#DIV/0!</v>
          </cell>
          <cell r="M24" t="e">
            <v>#DIV/0!</v>
          </cell>
          <cell r="O24">
            <v>0</v>
          </cell>
          <cell r="P24" t="e">
            <v>#DIV/0!</v>
          </cell>
          <cell r="T24" t="e">
            <v>#DIV/0!</v>
          </cell>
          <cell r="V24">
            <v>0</v>
          </cell>
          <cell r="W24" t="e">
            <v>#DIV/0!</v>
          </cell>
          <cell r="AA24" t="e">
            <v>#DIV/0!</v>
          </cell>
          <cell r="AC24">
            <v>0</v>
          </cell>
          <cell r="AD24" t="e">
            <v>#DIV/0!</v>
          </cell>
          <cell r="AH24" t="e">
            <v>#DIV/0!</v>
          </cell>
          <cell r="AJ24">
            <v>0</v>
          </cell>
          <cell r="AK24" t="e">
            <v>#DIV/0!</v>
          </cell>
          <cell r="AO24" t="e">
            <v>#DIV/0!</v>
          </cell>
          <cell r="AQ24">
            <v>0</v>
          </cell>
          <cell r="AR24" t="e">
            <v>#DIV/0!</v>
          </cell>
          <cell r="AV24" t="e">
            <v>#DIV/0!</v>
          </cell>
          <cell r="AX24">
            <v>0</v>
          </cell>
          <cell r="AY24" t="e">
            <v>#DIV/0!</v>
          </cell>
          <cell r="BC24" t="e">
            <v>#DIV/0!</v>
          </cell>
          <cell r="BE24">
            <v>0</v>
          </cell>
          <cell r="BF24" t="e">
            <v>#DIV/0!</v>
          </cell>
          <cell r="BJ24" t="e">
            <v>#DIV/0!</v>
          </cell>
          <cell r="BL24">
            <v>0</v>
          </cell>
          <cell r="BM24" t="e">
            <v>#DIV/0!</v>
          </cell>
          <cell r="BQ24" t="e">
            <v>#DIV/0!</v>
          </cell>
          <cell r="BS24">
            <v>0</v>
          </cell>
          <cell r="BT24" t="e">
            <v>#DIV/0!</v>
          </cell>
          <cell r="BX24" t="e">
            <v>#DIV/0!</v>
          </cell>
          <cell r="BZ24">
            <v>0</v>
          </cell>
          <cell r="CA24" t="e">
            <v>#DIV/0!</v>
          </cell>
          <cell r="CE24" t="e">
            <v>#DIV/0!</v>
          </cell>
          <cell r="CG24">
            <v>0</v>
          </cell>
          <cell r="CH24" t="e">
            <v>#DIV/0!</v>
          </cell>
          <cell r="CL24" t="e">
            <v>#DIV/0!</v>
          </cell>
          <cell r="CN24">
            <v>0</v>
          </cell>
          <cell r="CO24" t="e">
            <v>#DIV/0!</v>
          </cell>
          <cell r="CS24" t="e">
            <v>#DIV/0!</v>
          </cell>
          <cell r="CU24">
            <v>0</v>
          </cell>
          <cell r="CV24" t="e">
            <v>#DIV/0!</v>
          </cell>
        </row>
        <row r="25">
          <cell r="A25">
            <v>18</v>
          </cell>
          <cell r="B25" t="str">
            <v>TAIPE CHICAIZA SANDRA MARIBEL</v>
          </cell>
          <cell r="F25" t="e">
            <v>#DIV/0!</v>
          </cell>
          <cell r="H25">
            <v>0</v>
          </cell>
          <cell r="I25" t="e">
            <v>#DIV/0!</v>
          </cell>
          <cell r="M25" t="e">
            <v>#DIV/0!</v>
          </cell>
          <cell r="O25">
            <v>0</v>
          </cell>
          <cell r="P25" t="e">
            <v>#DIV/0!</v>
          </cell>
          <cell r="T25" t="e">
            <v>#DIV/0!</v>
          </cell>
          <cell r="V25">
            <v>0</v>
          </cell>
          <cell r="W25" t="e">
            <v>#DIV/0!</v>
          </cell>
          <cell r="AA25" t="e">
            <v>#DIV/0!</v>
          </cell>
          <cell r="AC25">
            <v>0</v>
          </cell>
          <cell r="AD25" t="e">
            <v>#DIV/0!</v>
          </cell>
          <cell r="AH25" t="e">
            <v>#DIV/0!</v>
          </cell>
          <cell r="AJ25">
            <v>0</v>
          </cell>
          <cell r="AK25" t="e">
            <v>#DIV/0!</v>
          </cell>
          <cell r="AO25" t="e">
            <v>#DIV/0!</v>
          </cell>
          <cell r="AQ25">
            <v>0</v>
          </cell>
          <cell r="AR25" t="e">
            <v>#DIV/0!</v>
          </cell>
          <cell r="AV25" t="e">
            <v>#DIV/0!</v>
          </cell>
          <cell r="AX25">
            <v>0</v>
          </cell>
          <cell r="AY25" t="e">
            <v>#DIV/0!</v>
          </cell>
          <cell r="BC25" t="e">
            <v>#DIV/0!</v>
          </cell>
          <cell r="BE25">
            <v>0</v>
          </cell>
          <cell r="BF25" t="e">
            <v>#DIV/0!</v>
          </cell>
          <cell r="BJ25" t="e">
            <v>#DIV/0!</v>
          </cell>
          <cell r="BL25">
            <v>0</v>
          </cell>
          <cell r="BM25" t="e">
            <v>#DIV/0!</v>
          </cell>
          <cell r="BQ25" t="e">
            <v>#DIV/0!</v>
          </cell>
          <cell r="BS25">
            <v>0</v>
          </cell>
          <cell r="BT25" t="e">
            <v>#DIV/0!</v>
          </cell>
          <cell r="BX25" t="e">
            <v>#DIV/0!</v>
          </cell>
          <cell r="BZ25">
            <v>0</v>
          </cell>
          <cell r="CA25" t="e">
            <v>#DIV/0!</v>
          </cell>
          <cell r="CE25" t="e">
            <v>#DIV/0!</v>
          </cell>
          <cell r="CG25">
            <v>0</v>
          </cell>
          <cell r="CH25" t="e">
            <v>#DIV/0!</v>
          </cell>
          <cell r="CL25" t="e">
            <v>#DIV/0!</v>
          </cell>
          <cell r="CN25">
            <v>0</v>
          </cell>
          <cell r="CO25" t="e">
            <v>#DIV/0!</v>
          </cell>
          <cell r="CS25" t="e">
            <v>#DIV/0!</v>
          </cell>
          <cell r="CU25">
            <v>0</v>
          </cell>
          <cell r="CV25" t="e">
            <v>#DIV/0!</v>
          </cell>
        </row>
        <row r="26">
          <cell r="A26">
            <v>19</v>
          </cell>
          <cell r="B26" t="str">
            <v>TASINCHANA CASA JESSICA PAOLA</v>
          </cell>
          <cell r="F26" t="e">
            <v>#DIV/0!</v>
          </cell>
          <cell r="H26">
            <v>0</v>
          </cell>
          <cell r="I26" t="e">
            <v>#DIV/0!</v>
          </cell>
          <cell r="M26" t="e">
            <v>#DIV/0!</v>
          </cell>
          <cell r="O26">
            <v>0</v>
          </cell>
          <cell r="P26" t="e">
            <v>#DIV/0!</v>
          </cell>
          <cell r="T26" t="e">
            <v>#DIV/0!</v>
          </cell>
          <cell r="V26">
            <v>0</v>
          </cell>
          <cell r="W26" t="e">
            <v>#DIV/0!</v>
          </cell>
          <cell r="AA26" t="e">
            <v>#DIV/0!</v>
          </cell>
          <cell r="AC26">
            <v>0</v>
          </cell>
          <cell r="AD26" t="e">
            <v>#DIV/0!</v>
          </cell>
          <cell r="AH26" t="e">
            <v>#DIV/0!</v>
          </cell>
          <cell r="AJ26">
            <v>0</v>
          </cell>
          <cell r="AK26" t="e">
            <v>#DIV/0!</v>
          </cell>
          <cell r="AO26" t="e">
            <v>#DIV/0!</v>
          </cell>
          <cell r="AQ26">
            <v>0</v>
          </cell>
          <cell r="AR26" t="e">
            <v>#DIV/0!</v>
          </cell>
          <cell r="AV26" t="e">
            <v>#DIV/0!</v>
          </cell>
          <cell r="AX26">
            <v>0</v>
          </cell>
          <cell r="AY26" t="e">
            <v>#DIV/0!</v>
          </cell>
          <cell r="BC26" t="e">
            <v>#DIV/0!</v>
          </cell>
          <cell r="BE26">
            <v>0</v>
          </cell>
          <cell r="BF26" t="e">
            <v>#DIV/0!</v>
          </cell>
          <cell r="BJ26" t="e">
            <v>#DIV/0!</v>
          </cell>
          <cell r="BL26">
            <v>0</v>
          </cell>
          <cell r="BM26" t="e">
            <v>#DIV/0!</v>
          </cell>
          <cell r="BQ26" t="e">
            <v>#DIV/0!</v>
          </cell>
          <cell r="BS26">
            <v>0</v>
          </cell>
          <cell r="BT26" t="e">
            <v>#DIV/0!</v>
          </cell>
          <cell r="BX26" t="e">
            <v>#DIV/0!</v>
          </cell>
          <cell r="BZ26">
            <v>0</v>
          </cell>
          <cell r="CA26" t="e">
            <v>#DIV/0!</v>
          </cell>
          <cell r="CE26" t="e">
            <v>#DIV/0!</v>
          </cell>
          <cell r="CG26">
            <v>0</v>
          </cell>
          <cell r="CH26" t="e">
            <v>#DIV/0!</v>
          </cell>
          <cell r="CL26" t="e">
            <v>#DIV/0!</v>
          </cell>
          <cell r="CN26">
            <v>0</v>
          </cell>
          <cell r="CO26" t="e">
            <v>#DIV/0!</v>
          </cell>
          <cell r="CS26" t="e">
            <v>#DIV/0!</v>
          </cell>
          <cell r="CU26">
            <v>0</v>
          </cell>
          <cell r="CV26" t="e">
            <v>#DIV/0!</v>
          </cell>
        </row>
        <row r="27">
          <cell r="A27">
            <v>20</v>
          </cell>
          <cell r="B27" t="str">
            <v>TOAPANTA CASA VANESSA JACKELINE</v>
          </cell>
          <cell r="F27" t="e">
            <v>#DIV/0!</v>
          </cell>
          <cell r="H27">
            <v>0</v>
          </cell>
          <cell r="I27" t="e">
            <v>#DIV/0!</v>
          </cell>
          <cell r="M27" t="e">
            <v>#DIV/0!</v>
          </cell>
          <cell r="O27">
            <v>0</v>
          </cell>
          <cell r="P27" t="e">
            <v>#DIV/0!</v>
          </cell>
          <cell r="T27" t="e">
            <v>#DIV/0!</v>
          </cell>
          <cell r="V27">
            <v>0</v>
          </cell>
          <cell r="W27" t="e">
            <v>#DIV/0!</v>
          </cell>
          <cell r="AA27" t="e">
            <v>#DIV/0!</v>
          </cell>
          <cell r="AC27">
            <v>0</v>
          </cell>
          <cell r="AD27" t="e">
            <v>#DIV/0!</v>
          </cell>
          <cell r="AH27" t="e">
            <v>#DIV/0!</v>
          </cell>
          <cell r="AJ27">
            <v>0</v>
          </cell>
          <cell r="AK27" t="e">
            <v>#DIV/0!</v>
          </cell>
          <cell r="AO27" t="e">
            <v>#DIV/0!</v>
          </cell>
          <cell r="AQ27">
            <v>0</v>
          </cell>
          <cell r="AR27" t="e">
            <v>#DIV/0!</v>
          </cell>
          <cell r="AV27" t="e">
            <v>#DIV/0!</v>
          </cell>
          <cell r="AX27">
            <v>0</v>
          </cell>
          <cell r="AY27" t="e">
            <v>#DIV/0!</v>
          </cell>
          <cell r="BC27" t="e">
            <v>#DIV/0!</v>
          </cell>
          <cell r="BE27">
            <v>0</v>
          </cell>
          <cell r="BF27" t="e">
            <v>#DIV/0!</v>
          </cell>
          <cell r="BJ27" t="e">
            <v>#DIV/0!</v>
          </cell>
          <cell r="BL27">
            <v>0</v>
          </cell>
          <cell r="BM27" t="e">
            <v>#DIV/0!</v>
          </cell>
          <cell r="BQ27" t="e">
            <v>#DIV/0!</v>
          </cell>
          <cell r="BS27">
            <v>0</v>
          </cell>
          <cell r="BT27" t="e">
            <v>#DIV/0!</v>
          </cell>
          <cell r="BX27" t="e">
            <v>#DIV/0!</v>
          </cell>
          <cell r="BZ27">
            <v>0</v>
          </cell>
          <cell r="CA27" t="e">
            <v>#DIV/0!</v>
          </cell>
          <cell r="CE27" t="e">
            <v>#DIV/0!</v>
          </cell>
          <cell r="CG27">
            <v>0</v>
          </cell>
          <cell r="CH27" t="e">
            <v>#DIV/0!</v>
          </cell>
          <cell r="CL27" t="e">
            <v>#DIV/0!</v>
          </cell>
          <cell r="CN27">
            <v>0</v>
          </cell>
          <cell r="CO27" t="e">
            <v>#DIV/0!</v>
          </cell>
          <cell r="CS27" t="e">
            <v>#DIV/0!</v>
          </cell>
          <cell r="CU27">
            <v>0</v>
          </cell>
          <cell r="CV27" t="e">
            <v>#DIV/0!</v>
          </cell>
        </row>
        <row r="28">
          <cell r="A28">
            <v>21</v>
          </cell>
          <cell r="B28" t="str">
            <v>TOAPANTA SANCHEZ JESSICA PAOLA</v>
          </cell>
          <cell r="F28" t="e">
            <v>#DIV/0!</v>
          </cell>
          <cell r="H28">
            <v>0</v>
          </cell>
          <cell r="I28" t="e">
            <v>#DIV/0!</v>
          </cell>
          <cell r="M28" t="e">
            <v>#DIV/0!</v>
          </cell>
          <cell r="O28">
            <v>0</v>
          </cell>
          <cell r="P28" t="e">
            <v>#DIV/0!</v>
          </cell>
          <cell r="T28" t="e">
            <v>#DIV/0!</v>
          </cell>
          <cell r="V28">
            <v>0</v>
          </cell>
          <cell r="W28" t="e">
            <v>#DIV/0!</v>
          </cell>
          <cell r="AA28" t="e">
            <v>#DIV/0!</v>
          </cell>
          <cell r="AC28">
            <v>0</v>
          </cell>
          <cell r="AD28" t="e">
            <v>#DIV/0!</v>
          </cell>
          <cell r="AH28" t="e">
            <v>#DIV/0!</v>
          </cell>
          <cell r="AJ28">
            <v>0</v>
          </cell>
          <cell r="AK28" t="e">
            <v>#DIV/0!</v>
          </cell>
          <cell r="AO28" t="e">
            <v>#DIV/0!</v>
          </cell>
          <cell r="AQ28">
            <v>0</v>
          </cell>
          <cell r="AR28" t="e">
            <v>#DIV/0!</v>
          </cell>
          <cell r="AV28" t="e">
            <v>#DIV/0!</v>
          </cell>
          <cell r="AX28">
            <v>0</v>
          </cell>
          <cell r="AY28" t="e">
            <v>#DIV/0!</v>
          </cell>
          <cell r="BC28" t="e">
            <v>#DIV/0!</v>
          </cell>
          <cell r="BE28">
            <v>0</v>
          </cell>
          <cell r="BF28" t="e">
            <v>#DIV/0!</v>
          </cell>
          <cell r="BJ28" t="e">
            <v>#DIV/0!</v>
          </cell>
          <cell r="BL28">
            <v>0</v>
          </cell>
          <cell r="BM28" t="e">
            <v>#DIV/0!</v>
          </cell>
          <cell r="BQ28" t="e">
            <v>#DIV/0!</v>
          </cell>
          <cell r="BS28">
            <v>0</v>
          </cell>
          <cell r="BT28" t="e">
            <v>#DIV/0!</v>
          </cell>
          <cell r="BX28" t="e">
            <v>#DIV/0!</v>
          </cell>
          <cell r="BZ28">
            <v>0</v>
          </cell>
          <cell r="CA28" t="e">
            <v>#DIV/0!</v>
          </cell>
          <cell r="CE28" t="e">
            <v>#DIV/0!</v>
          </cell>
          <cell r="CG28">
            <v>0</v>
          </cell>
          <cell r="CH28" t="e">
            <v>#DIV/0!</v>
          </cell>
          <cell r="CL28" t="e">
            <v>#DIV/0!</v>
          </cell>
          <cell r="CN28">
            <v>0</v>
          </cell>
          <cell r="CO28" t="e">
            <v>#DIV/0!</v>
          </cell>
          <cell r="CS28" t="e">
            <v>#DIV/0!</v>
          </cell>
          <cell r="CU28">
            <v>0</v>
          </cell>
          <cell r="CV28" t="e">
            <v>#DIV/0!</v>
          </cell>
        </row>
        <row r="29">
          <cell r="A29">
            <v>22</v>
          </cell>
          <cell r="B29" t="str">
            <v>TOAPANTA VINOCUNGA LORENA MISHEL</v>
          </cell>
          <cell r="F29" t="e">
            <v>#DIV/0!</v>
          </cell>
          <cell r="H29">
            <v>0</v>
          </cell>
          <cell r="I29" t="e">
            <v>#DIV/0!</v>
          </cell>
          <cell r="M29" t="e">
            <v>#DIV/0!</v>
          </cell>
          <cell r="O29">
            <v>0</v>
          </cell>
          <cell r="P29" t="e">
            <v>#DIV/0!</v>
          </cell>
          <cell r="T29" t="e">
            <v>#DIV/0!</v>
          </cell>
          <cell r="V29">
            <v>0</v>
          </cell>
          <cell r="W29" t="e">
            <v>#DIV/0!</v>
          </cell>
          <cell r="AA29" t="e">
            <v>#DIV/0!</v>
          </cell>
          <cell r="AC29">
            <v>0</v>
          </cell>
          <cell r="AD29" t="e">
            <v>#DIV/0!</v>
          </cell>
          <cell r="AH29" t="e">
            <v>#DIV/0!</v>
          </cell>
          <cell r="AJ29">
            <v>0</v>
          </cell>
          <cell r="AK29" t="e">
            <v>#DIV/0!</v>
          </cell>
          <cell r="AO29" t="e">
            <v>#DIV/0!</v>
          </cell>
          <cell r="AQ29">
            <v>0</v>
          </cell>
          <cell r="AR29" t="e">
            <v>#DIV/0!</v>
          </cell>
          <cell r="AV29" t="e">
            <v>#DIV/0!</v>
          </cell>
          <cell r="AX29">
            <v>0</v>
          </cell>
          <cell r="AY29" t="e">
            <v>#DIV/0!</v>
          </cell>
          <cell r="BC29" t="e">
            <v>#DIV/0!</v>
          </cell>
          <cell r="BE29">
            <v>0</v>
          </cell>
          <cell r="BF29" t="e">
            <v>#DIV/0!</v>
          </cell>
          <cell r="BJ29" t="e">
            <v>#DIV/0!</v>
          </cell>
          <cell r="BL29">
            <v>0</v>
          </cell>
          <cell r="BM29" t="e">
            <v>#DIV/0!</v>
          </cell>
          <cell r="BQ29" t="e">
            <v>#DIV/0!</v>
          </cell>
          <cell r="BS29">
            <v>0</v>
          </cell>
          <cell r="BT29" t="e">
            <v>#DIV/0!</v>
          </cell>
          <cell r="BX29" t="e">
            <v>#DIV/0!</v>
          </cell>
          <cell r="BZ29">
            <v>0</v>
          </cell>
          <cell r="CA29" t="e">
            <v>#DIV/0!</v>
          </cell>
          <cell r="CE29" t="e">
            <v>#DIV/0!</v>
          </cell>
          <cell r="CG29">
            <v>0</v>
          </cell>
          <cell r="CH29" t="e">
            <v>#DIV/0!</v>
          </cell>
          <cell r="CL29" t="e">
            <v>#DIV/0!</v>
          </cell>
          <cell r="CN29">
            <v>0</v>
          </cell>
          <cell r="CO29" t="e">
            <v>#DIV/0!</v>
          </cell>
          <cell r="CS29" t="e">
            <v>#DIV/0!</v>
          </cell>
          <cell r="CU29">
            <v>0</v>
          </cell>
          <cell r="CV29" t="e">
            <v>#DIV/0!</v>
          </cell>
        </row>
        <row r="30">
          <cell r="A30">
            <v>23</v>
          </cell>
          <cell r="B30" t="str">
            <v>YUGCHA QUINATOA NELSON PATRICIO</v>
          </cell>
          <cell r="F30" t="e">
            <v>#DIV/0!</v>
          </cell>
          <cell r="H30">
            <v>0</v>
          </cell>
          <cell r="I30" t="e">
            <v>#DIV/0!</v>
          </cell>
          <cell r="M30" t="e">
            <v>#DIV/0!</v>
          </cell>
          <cell r="O30">
            <v>0</v>
          </cell>
          <cell r="P30" t="e">
            <v>#DIV/0!</v>
          </cell>
          <cell r="T30" t="e">
            <v>#DIV/0!</v>
          </cell>
          <cell r="V30">
            <v>0</v>
          </cell>
          <cell r="W30" t="e">
            <v>#DIV/0!</v>
          </cell>
          <cell r="AA30" t="e">
            <v>#DIV/0!</v>
          </cell>
          <cell r="AC30">
            <v>0</v>
          </cell>
          <cell r="AD30" t="e">
            <v>#DIV/0!</v>
          </cell>
          <cell r="AH30" t="e">
            <v>#DIV/0!</v>
          </cell>
          <cell r="AJ30">
            <v>0</v>
          </cell>
          <cell r="AK30" t="e">
            <v>#DIV/0!</v>
          </cell>
          <cell r="AO30" t="e">
            <v>#DIV/0!</v>
          </cell>
          <cell r="AQ30">
            <v>0</v>
          </cell>
          <cell r="AR30" t="e">
            <v>#DIV/0!</v>
          </cell>
          <cell r="AV30" t="e">
            <v>#DIV/0!</v>
          </cell>
          <cell r="AX30">
            <v>0</v>
          </cell>
          <cell r="AY30" t="e">
            <v>#DIV/0!</v>
          </cell>
          <cell r="BC30" t="e">
            <v>#DIV/0!</v>
          </cell>
          <cell r="BE30">
            <v>0</v>
          </cell>
          <cell r="BF30" t="e">
            <v>#DIV/0!</v>
          </cell>
          <cell r="BJ30" t="e">
            <v>#DIV/0!</v>
          </cell>
          <cell r="BL30">
            <v>0</v>
          </cell>
          <cell r="BM30" t="e">
            <v>#DIV/0!</v>
          </cell>
          <cell r="BQ30" t="e">
            <v>#DIV/0!</v>
          </cell>
          <cell r="BS30">
            <v>0</v>
          </cell>
          <cell r="BT30" t="e">
            <v>#DIV/0!</v>
          </cell>
          <cell r="BX30" t="e">
            <v>#DIV/0!</v>
          </cell>
          <cell r="BZ30">
            <v>0</v>
          </cell>
          <cell r="CA30" t="e">
            <v>#DIV/0!</v>
          </cell>
          <cell r="CE30" t="e">
            <v>#DIV/0!</v>
          </cell>
          <cell r="CG30">
            <v>0</v>
          </cell>
          <cell r="CH30" t="e">
            <v>#DIV/0!</v>
          </cell>
          <cell r="CL30" t="e">
            <v>#DIV/0!</v>
          </cell>
          <cell r="CN30">
            <v>0</v>
          </cell>
          <cell r="CO30" t="e">
            <v>#DIV/0!</v>
          </cell>
          <cell r="CS30" t="e">
            <v>#DIV/0!</v>
          </cell>
          <cell r="CU30">
            <v>0</v>
          </cell>
          <cell r="CV30" t="e">
            <v>#DIV/0!</v>
          </cell>
        </row>
        <row r="31">
          <cell r="A31">
            <v>24</v>
          </cell>
          <cell r="F31" t="e">
            <v>#DIV/0!</v>
          </cell>
          <cell r="H31">
            <v>0</v>
          </cell>
          <cell r="I31" t="e">
            <v>#DIV/0!</v>
          </cell>
          <cell r="M31" t="e">
            <v>#DIV/0!</v>
          </cell>
          <cell r="O31">
            <v>0</v>
          </cell>
          <cell r="P31" t="e">
            <v>#DIV/0!</v>
          </cell>
          <cell r="T31" t="e">
            <v>#DIV/0!</v>
          </cell>
          <cell r="V31">
            <v>0</v>
          </cell>
          <cell r="W31" t="e">
            <v>#DIV/0!</v>
          </cell>
          <cell r="AA31" t="e">
            <v>#DIV/0!</v>
          </cell>
          <cell r="AC31">
            <v>0</v>
          </cell>
          <cell r="AD31" t="e">
            <v>#DIV/0!</v>
          </cell>
          <cell r="AH31" t="e">
            <v>#DIV/0!</v>
          </cell>
          <cell r="AJ31">
            <v>0</v>
          </cell>
          <cell r="AK31" t="e">
            <v>#DIV/0!</v>
          </cell>
          <cell r="AO31" t="e">
            <v>#DIV/0!</v>
          </cell>
          <cell r="AQ31">
            <v>0</v>
          </cell>
          <cell r="AR31" t="e">
            <v>#DIV/0!</v>
          </cell>
          <cell r="AV31" t="e">
            <v>#DIV/0!</v>
          </cell>
          <cell r="AX31">
            <v>0</v>
          </cell>
          <cell r="AY31" t="e">
            <v>#DIV/0!</v>
          </cell>
          <cell r="BC31" t="e">
            <v>#DIV/0!</v>
          </cell>
          <cell r="BE31">
            <v>0</v>
          </cell>
          <cell r="BF31" t="e">
            <v>#DIV/0!</v>
          </cell>
          <cell r="BJ31" t="e">
            <v>#DIV/0!</v>
          </cell>
          <cell r="BL31">
            <v>0</v>
          </cell>
          <cell r="BM31" t="e">
            <v>#DIV/0!</v>
          </cell>
          <cell r="BQ31" t="e">
            <v>#DIV/0!</v>
          </cell>
          <cell r="BS31">
            <v>0</v>
          </cell>
          <cell r="BT31" t="e">
            <v>#DIV/0!</v>
          </cell>
          <cell r="BX31" t="e">
            <v>#DIV/0!</v>
          </cell>
          <cell r="BZ31">
            <v>0</v>
          </cell>
          <cell r="CA31" t="e">
            <v>#DIV/0!</v>
          </cell>
          <cell r="CE31" t="e">
            <v>#DIV/0!</v>
          </cell>
          <cell r="CG31">
            <v>0</v>
          </cell>
          <cell r="CH31" t="e">
            <v>#DIV/0!</v>
          </cell>
          <cell r="CL31" t="e">
            <v>#DIV/0!</v>
          </cell>
          <cell r="CN31">
            <v>0</v>
          </cell>
          <cell r="CO31" t="e">
            <v>#DIV/0!</v>
          </cell>
          <cell r="CS31" t="e">
            <v>#DIV/0!</v>
          </cell>
          <cell r="CU31">
            <v>0</v>
          </cell>
          <cell r="CV31" t="e">
            <v>#DIV/0!</v>
          </cell>
        </row>
        <row r="32">
          <cell r="F32" t="e">
            <v>#DIV/0!</v>
          </cell>
          <cell r="H32">
            <v>0</v>
          </cell>
          <cell r="I32" t="e">
            <v>#DIV/0!</v>
          </cell>
          <cell r="M32" t="e">
            <v>#DIV/0!</v>
          </cell>
          <cell r="O32">
            <v>0</v>
          </cell>
          <cell r="P32" t="e">
            <v>#DIV/0!</v>
          </cell>
          <cell r="T32" t="e">
            <v>#DIV/0!</v>
          </cell>
          <cell r="V32">
            <v>0</v>
          </cell>
          <cell r="W32" t="e">
            <v>#DIV/0!</v>
          </cell>
          <cell r="AA32" t="e">
            <v>#DIV/0!</v>
          </cell>
          <cell r="AC32">
            <v>0</v>
          </cell>
          <cell r="AD32" t="e">
            <v>#DIV/0!</v>
          </cell>
          <cell r="AH32" t="e">
            <v>#DIV/0!</v>
          </cell>
          <cell r="AJ32">
            <v>0</v>
          </cell>
          <cell r="AK32" t="e">
            <v>#DIV/0!</v>
          </cell>
          <cell r="AO32" t="e">
            <v>#DIV/0!</v>
          </cell>
          <cell r="AQ32">
            <v>0</v>
          </cell>
          <cell r="AR32" t="e">
            <v>#DIV/0!</v>
          </cell>
          <cell r="AV32" t="e">
            <v>#DIV/0!</v>
          </cell>
          <cell r="AX32">
            <v>0</v>
          </cell>
          <cell r="AY32" t="e">
            <v>#DIV/0!</v>
          </cell>
          <cell r="BC32" t="e">
            <v>#DIV/0!</v>
          </cell>
          <cell r="BE32">
            <v>0</v>
          </cell>
          <cell r="BF32" t="e">
            <v>#DIV/0!</v>
          </cell>
          <cell r="BJ32" t="e">
            <v>#DIV/0!</v>
          </cell>
          <cell r="BL32">
            <v>0</v>
          </cell>
          <cell r="BM32" t="e">
            <v>#DIV/0!</v>
          </cell>
          <cell r="BQ32" t="e">
            <v>#DIV/0!</v>
          </cell>
          <cell r="BS32">
            <v>0</v>
          </cell>
          <cell r="BT32" t="e">
            <v>#DIV/0!</v>
          </cell>
          <cell r="BX32" t="e">
            <v>#DIV/0!</v>
          </cell>
          <cell r="BZ32">
            <v>0</v>
          </cell>
          <cell r="CA32" t="e">
            <v>#DIV/0!</v>
          </cell>
          <cell r="CE32" t="e">
            <v>#DIV/0!</v>
          </cell>
          <cell r="CG32">
            <v>0</v>
          </cell>
          <cell r="CH32" t="e">
            <v>#DIV/0!</v>
          </cell>
          <cell r="CL32" t="e">
            <v>#DIV/0!</v>
          </cell>
          <cell r="CN32">
            <v>0</v>
          </cell>
          <cell r="CO32" t="e">
            <v>#DIV/0!</v>
          </cell>
          <cell r="CS32" t="e">
            <v>#DIV/0!</v>
          </cell>
          <cell r="CU32">
            <v>0</v>
          </cell>
          <cell r="CV32" t="e">
            <v>#DIV/0!</v>
          </cell>
        </row>
        <row r="33">
          <cell r="F33" t="e">
            <v>#DIV/0!</v>
          </cell>
          <cell r="H33">
            <v>0</v>
          </cell>
          <cell r="I33" t="e">
            <v>#DIV/0!</v>
          </cell>
          <cell r="M33" t="e">
            <v>#DIV/0!</v>
          </cell>
          <cell r="O33">
            <v>0</v>
          </cell>
          <cell r="P33" t="e">
            <v>#DIV/0!</v>
          </cell>
          <cell r="T33" t="e">
            <v>#DIV/0!</v>
          </cell>
          <cell r="V33">
            <v>0</v>
          </cell>
          <cell r="W33" t="e">
            <v>#DIV/0!</v>
          </cell>
          <cell r="AA33" t="e">
            <v>#DIV/0!</v>
          </cell>
          <cell r="AC33">
            <v>0</v>
          </cell>
          <cell r="AD33" t="e">
            <v>#DIV/0!</v>
          </cell>
          <cell r="AH33" t="e">
            <v>#DIV/0!</v>
          </cell>
          <cell r="AJ33">
            <v>0</v>
          </cell>
          <cell r="AK33" t="e">
            <v>#DIV/0!</v>
          </cell>
          <cell r="AO33" t="e">
            <v>#DIV/0!</v>
          </cell>
          <cell r="AQ33">
            <v>0</v>
          </cell>
          <cell r="AR33" t="e">
            <v>#DIV/0!</v>
          </cell>
          <cell r="AV33" t="e">
            <v>#DIV/0!</v>
          </cell>
          <cell r="AX33">
            <v>0</v>
          </cell>
          <cell r="AY33" t="e">
            <v>#DIV/0!</v>
          </cell>
          <cell r="BC33" t="e">
            <v>#DIV/0!</v>
          </cell>
          <cell r="BE33">
            <v>0</v>
          </cell>
          <cell r="BF33" t="e">
            <v>#DIV/0!</v>
          </cell>
          <cell r="BJ33" t="e">
            <v>#DIV/0!</v>
          </cell>
          <cell r="BL33">
            <v>0</v>
          </cell>
          <cell r="BM33" t="e">
            <v>#DIV/0!</v>
          </cell>
          <cell r="BQ33" t="e">
            <v>#DIV/0!</v>
          </cell>
          <cell r="BS33">
            <v>0</v>
          </cell>
          <cell r="BT33" t="e">
            <v>#DIV/0!</v>
          </cell>
          <cell r="BX33" t="e">
            <v>#DIV/0!</v>
          </cell>
          <cell r="BZ33">
            <v>0</v>
          </cell>
          <cell r="CA33" t="e">
            <v>#DIV/0!</v>
          </cell>
          <cell r="CE33" t="e">
            <v>#DIV/0!</v>
          </cell>
          <cell r="CG33">
            <v>0</v>
          </cell>
          <cell r="CH33" t="e">
            <v>#DIV/0!</v>
          </cell>
          <cell r="CL33" t="e">
            <v>#DIV/0!</v>
          </cell>
          <cell r="CN33">
            <v>0</v>
          </cell>
          <cell r="CO33" t="e">
            <v>#DIV/0!</v>
          </cell>
          <cell r="CS33" t="e">
            <v>#DIV/0!</v>
          </cell>
          <cell r="CU33">
            <v>0</v>
          </cell>
          <cell r="CV33" t="e">
            <v>#DIV/0!</v>
          </cell>
        </row>
        <row r="34">
          <cell r="F34" t="e">
            <v>#DIV/0!</v>
          </cell>
          <cell r="H34">
            <v>0</v>
          </cell>
          <cell r="I34" t="e">
            <v>#DIV/0!</v>
          </cell>
          <cell r="M34" t="e">
            <v>#DIV/0!</v>
          </cell>
          <cell r="O34">
            <v>0</v>
          </cell>
          <cell r="P34" t="e">
            <v>#DIV/0!</v>
          </cell>
          <cell r="T34" t="e">
            <v>#DIV/0!</v>
          </cell>
          <cell r="V34">
            <v>0</v>
          </cell>
          <cell r="W34" t="e">
            <v>#DIV/0!</v>
          </cell>
          <cell r="AA34" t="e">
            <v>#DIV/0!</v>
          </cell>
          <cell r="AC34">
            <v>0</v>
          </cell>
          <cell r="AD34" t="e">
            <v>#DIV/0!</v>
          </cell>
          <cell r="AH34" t="e">
            <v>#DIV/0!</v>
          </cell>
          <cell r="AJ34">
            <v>0</v>
          </cell>
          <cell r="AK34" t="e">
            <v>#DIV/0!</v>
          </cell>
          <cell r="AO34" t="e">
            <v>#DIV/0!</v>
          </cell>
          <cell r="AQ34">
            <v>0</v>
          </cell>
          <cell r="AR34" t="e">
            <v>#DIV/0!</v>
          </cell>
          <cell r="AV34" t="e">
            <v>#DIV/0!</v>
          </cell>
          <cell r="AX34">
            <v>0</v>
          </cell>
          <cell r="AY34" t="e">
            <v>#DIV/0!</v>
          </cell>
          <cell r="BC34" t="e">
            <v>#DIV/0!</v>
          </cell>
          <cell r="BE34">
            <v>0</v>
          </cell>
          <cell r="BF34" t="e">
            <v>#DIV/0!</v>
          </cell>
          <cell r="BJ34" t="e">
            <v>#DIV/0!</v>
          </cell>
          <cell r="BL34">
            <v>0</v>
          </cell>
          <cell r="BM34" t="e">
            <v>#DIV/0!</v>
          </cell>
          <cell r="BQ34" t="e">
            <v>#DIV/0!</v>
          </cell>
          <cell r="BS34">
            <v>0</v>
          </cell>
          <cell r="BT34" t="e">
            <v>#DIV/0!</v>
          </cell>
          <cell r="BX34" t="e">
            <v>#DIV/0!</v>
          </cell>
          <cell r="BZ34">
            <v>0</v>
          </cell>
          <cell r="CA34" t="e">
            <v>#DIV/0!</v>
          </cell>
          <cell r="CE34" t="e">
            <v>#DIV/0!</v>
          </cell>
          <cell r="CG34">
            <v>0</v>
          </cell>
          <cell r="CH34" t="e">
            <v>#DIV/0!</v>
          </cell>
          <cell r="CL34" t="e">
            <v>#DIV/0!</v>
          </cell>
          <cell r="CN34">
            <v>0</v>
          </cell>
          <cell r="CO34" t="e">
            <v>#DIV/0!</v>
          </cell>
          <cell r="CS34" t="e">
            <v>#DIV/0!</v>
          </cell>
          <cell r="CU34">
            <v>0</v>
          </cell>
          <cell r="CV34" t="e">
            <v>#DIV/0!</v>
          </cell>
        </row>
        <row r="35">
          <cell r="F35" t="e">
            <v>#DIV/0!</v>
          </cell>
          <cell r="H35">
            <v>0</v>
          </cell>
          <cell r="I35" t="e">
            <v>#DIV/0!</v>
          </cell>
          <cell r="M35" t="e">
            <v>#DIV/0!</v>
          </cell>
          <cell r="O35">
            <v>0</v>
          </cell>
          <cell r="P35" t="e">
            <v>#DIV/0!</v>
          </cell>
          <cell r="T35" t="e">
            <v>#DIV/0!</v>
          </cell>
          <cell r="V35">
            <v>0</v>
          </cell>
          <cell r="W35" t="e">
            <v>#DIV/0!</v>
          </cell>
          <cell r="AA35" t="e">
            <v>#DIV/0!</v>
          </cell>
          <cell r="AC35">
            <v>0</v>
          </cell>
          <cell r="AD35" t="e">
            <v>#DIV/0!</v>
          </cell>
          <cell r="AH35" t="e">
            <v>#DIV/0!</v>
          </cell>
          <cell r="AJ35">
            <v>0</v>
          </cell>
          <cell r="AK35" t="e">
            <v>#DIV/0!</v>
          </cell>
          <cell r="AO35" t="e">
            <v>#DIV/0!</v>
          </cell>
          <cell r="AQ35">
            <v>0</v>
          </cell>
          <cell r="AR35" t="e">
            <v>#DIV/0!</v>
          </cell>
          <cell r="AV35" t="e">
            <v>#DIV/0!</v>
          </cell>
          <cell r="AX35">
            <v>0</v>
          </cell>
          <cell r="AY35" t="e">
            <v>#DIV/0!</v>
          </cell>
          <cell r="BC35" t="e">
            <v>#DIV/0!</v>
          </cell>
          <cell r="BE35">
            <v>0</v>
          </cell>
          <cell r="BF35" t="e">
            <v>#DIV/0!</v>
          </cell>
          <cell r="BJ35" t="e">
            <v>#DIV/0!</v>
          </cell>
          <cell r="BL35">
            <v>0</v>
          </cell>
          <cell r="BM35" t="e">
            <v>#DIV/0!</v>
          </cell>
          <cell r="BQ35" t="e">
            <v>#DIV/0!</v>
          </cell>
          <cell r="BS35">
            <v>0</v>
          </cell>
          <cell r="BT35" t="e">
            <v>#DIV/0!</v>
          </cell>
          <cell r="BX35" t="e">
            <v>#DIV/0!</v>
          </cell>
          <cell r="BZ35">
            <v>0</v>
          </cell>
          <cell r="CA35" t="e">
            <v>#DIV/0!</v>
          </cell>
          <cell r="CE35" t="e">
            <v>#DIV/0!</v>
          </cell>
          <cell r="CG35">
            <v>0</v>
          </cell>
          <cell r="CH35" t="e">
            <v>#DIV/0!</v>
          </cell>
          <cell r="CL35" t="e">
            <v>#DIV/0!</v>
          </cell>
          <cell r="CN35">
            <v>0</v>
          </cell>
          <cell r="CO35" t="e">
            <v>#DIV/0!</v>
          </cell>
          <cell r="CS35" t="e">
            <v>#DIV/0!</v>
          </cell>
          <cell r="CU35">
            <v>0</v>
          </cell>
          <cell r="CV35" t="e">
            <v>#DIV/0!</v>
          </cell>
        </row>
        <row r="36">
          <cell r="F36" t="e">
            <v>#DIV/0!</v>
          </cell>
          <cell r="H36">
            <v>0</v>
          </cell>
          <cell r="I36" t="e">
            <v>#DIV/0!</v>
          </cell>
          <cell r="M36" t="e">
            <v>#DIV/0!</v>
          </cell>
          <cell r="O36">
            <v>0</v>
          </cell>
          <cell r="P36" t="e">
            <v>#DIV/0!</v>
          </cell>
          <cell r="T36" t="e">
            <v>#DIV/0!</v>
          </cell>
          <cell r="V36">
            <v>0</v>
          </cell>
          <cell r="W36" t="e">
            <v>#DIV/0!</v>
          </cell>
          <cell r="AA36" t="e">
            <v>#DIV/0!</v>
          </cell>
          <cell r="AC36">
            <v>0</v>
          </cell>
          <cell r="AD36" t="e">
            <v>#DIV/0!</v>
          </cell>
          <cell r="AH36" t="e">
            <v>#DIV/0!</v>
          </cell>
          <cell r="AJ36">
            <v>0</v>
          </cell>
          <cell r="AK36" t="e">
            <v>#DIV/0!</v>
          </cell>
          <cell r="AO36" t="e">
            <v>#DIV/0!</v>
          </cell>
          <cell r="AQ36">
            <v>0</v>
          </cell>
          <cell r="AR36" t="e">
            <v>#DIV/0!</v>
          </cell>
          <cell r="AV36" t="e">
            <v>#DIV/0!</v>
          </cell>
          <cell r="AX36">
            <v>0</v>
          </cell>
          <cell r="AY36" t="e">
            <v>#DIV/0!</v>
          </cell>
          <cell r="BC36" t="e">
            <v>#DIV/0!</v>
          </cell>
          <cell r="BE36">
            <v>0</v>
          </cell>
          <cell r="BF36" t="e">
            <v>#DIV/0!</v>
          </cell>
          <cell r="BJ36" t="e">
            <v>#DIV/0!</v>
          </cell>
          <cell r="BL36">
            <v>0</v>
          </cell>
          <cell r="BM36" t="e">
            <v>#DIV/0!</v>
          </cell>
          <cell r="BQ36" t="e">
            <v>#DIV/0!</v>
          </cell>
          <cell r="BS36">
            <v>0</v>
          </cell>
          <cell r="BT36" t="e">
            <v>#DIV/0!</v>
          </cell>
          <cell r="BX36" t="e">
            <v>#DIV/0!</v>
          </cell>
          <cell r="BZ36">
            <v>0</v>
          </cell>
          <cell r="CA36" t="e">
            <v>#DIV/0!</v>
          </cell>
          <cell r="CE36" t="e">
            <v>#DIV/0!</v>
          </cell>
          <cell r="CG36">
            <v>0</v>
          </cell>
          <cell r="CH36" t="e">
            <v>#DIV/0!</v>
          </cell>
          <cell r="CL36" t="e">
            <v>#DIV/0!</v>
          </cell>
          <cell r="CN36">
            <v>0</v>
          </cell>
          <cell r="CO36" t="e">
            <v>#DIV/0!</v>
          </cell>
          <cell r="CS36" t="e">
            <v>#DIV/0!</v>
          </cell>
          <cell r="CU36">
            <v>0</v>
          </cell>
          <cell r="CV36" t="e">
            <v>#DIV/0!</v>
          </cell>
        </row>
        <row r="37">
          <cell r="F37" t="e">
            <v>#DIV/0!</v>
          </cell>
          <cell r="H37">
            <v>0</v>
          </cell>
          <cell r="I37" t="e">
            <v>#DIV/0!</v>
          </cell>
          <cell r="M37" t="e">
            <v>#DIV/0!</v>
          </cell>
          <cell r="O37">
            <v>0</v>
          </cell>
          <cell r="P37" t="e">
            <v>#DIV/0!</v>
          </cell>
          <cell r="T37" t="e">
            <v>#DIV/0!</v>
          </cell>
          <cell r="V37">
            <v>0</v>
          </cell>
          <cell r="W37" t="e">
            <v>#DIV/0!</v>
          </cell>
          <cell r="AA37" t="e">
            <v>#DIV/0!</v>
          </cell>
          <cell r="AC37">
            <v>0</v>
          </cell>
          <cell r="AD37" t="e">
            <v>#DIV/0!</v>
          </cell>
          <cell r="AH37" t="e">
            <v>#DIV/0!</v>
          </cell>
          <cell r="AJ37">
            <v>0</v>
          </cell>
          <cell r="AK37" t="e">
            <v>#DIV/0!</v>
          </cell>
          <cell r="AO37" t="e">
            <v>#DIV/0!</v>
          </cell>
          <cell r="AQ37">
            <v>0</v>
          </cell>
          <cell r="AR37" t="e">
            <v>#DIV/0!</v>
          </cell>
          <cell r="AV37" t="e">
            <v>#DIV/0!</v>
          </cell>
          <cell r="AX37">
            <v>0</v>
          </cell>
          <cell r="AY37" t="e">
            <v>#DIV/0!</v>
          </cell>
          <cell r="BC37" t="e">
            <v>#DIV/0!</v>
          </cell>
          <cell r="BE37">
            <v>0</v>
          </cell>
          <cell r="BF37" t="e">
            <v>#DIV/0!</v>
          </cell>
          <cell r="BJ37" t="e">
            <v>#DIV/0!</v>
          </cell>
          <cell r="BL37">
            <v>0</v>
          </cell>
          <cell r="BM37" t="e">
            <v>#DIV/0!</v>
          </cell>
          <cell r="BQ37" t="e">
            <v>#DIV/0!</v>
          </cell>
          <cell r="BS37">
            <v>0</v>
          </cell>
          <cell r="BT37" t="e">
            <v>#DIV/0!</v>
          </cell>
          <cell r="BX37" t="e">
            <v>#DIV/0!</v>
          </cell>
          <cell r="BZ37">
            <v>0</v>
          </cell>
          <cell r="CA37" t="e">
            <v>#DIV/0!</v>
          </cell>
          <cell r="CE37" t="e">
            <v>#DIV/0!</v>
          </cell>
          <cell r="CG37">
            <v>0</v>
          </cell>
          <cell r="CH37" t="e">
            <v>#DIV/0!</v>
          </cell>
          <cell r="CL37" t="e">
            <v>#DIV/0!</v>
          </cell>
          <cell r="CN37">
            <v>0</v>
          </cell>
          <cell r="CO37" t="e">
            <v>#DIV/0!</v>
          </cell>
          <cell r="CS37" t="e">
            <v>#DIV/0!</v>
          </cell>
          <cell r="CU37">
            <v>0</v>
          </cell>
          <cell r="CV37" t="e">
            <v>#DIV/0!</v>
          </cell>
        </row>
        <row r="38">
          <cell r="F38" t="e">
            <v>#DIV/0!</v>
          </cell>
          <cell r="H38">
            <v>0</v>
          </cell>
          <cell r="I38" t="e">
            <v>#DIV/0!</v>
          </cell>
          <cell r="M38" t="e">
            <v>#DIV/0!</v>
          </cell>
          <cell r="O38">
            <v>0</v>
          </cell>
          <cell r="P38" t="e">
            <v>#DIV/0!</v>
          </cell>
          <cell r="T38" t="e">
            <v>#DIV/0!</v>
          </cell>
          <cell r="V38">
            <v>0</v>
          </cell>
          <cell r="W38" t="e">
            <v>#DIV/0!</v>
          </cell>
          <cell r="AA38" t="e">
            <v>#DIV/0!</v>
          </cell>
          <cell r="AC38">
            <v>0</v>
          </cell>
          <cell r="AD38" t="e">
            <v>#DIV/0!</v>
          </cell>
          <cell r="AH38" t="e">
            <v>#DIV/0!</v>
          </cell>
          <cell r="AJ38">
            <v>0</v>
          </cell>
          <cell r="AK38" t="e">
            <v>#DIV/0!</v>
          </cell>
          <cell r="AO38" t="e">
            <v>#DIV/0!</v>
          </cell>
          <cell r="AQ38">
            <v>0</v>
          </cell>
          <cell r="AR38" t="e">
            <v>#DIV/0!</v>
          </cell>
          <cell r="AV38" t="e">
            <v>#DIV/0!</v>
          </cell>
          <cell r="AX38">
            <v>0</v>
          </cell>
          <cell r="AY38" t="e">
            <v>#DIV/0!</v>
          </cell>
          <cell r="BC38" t="e">
            <v>#DIV/0!</v>
          </cell>
          <cell r="BE38">
            <v>0</v>
          </cell>
          <cell r="BF38" t="e">
            <v>#DIV/0!</v>
          </cell>
          <cell r="BJ38" t="e">
            <v>#DIV/0!</v>
          </cell>
          <cell r="BL38">
            <v>0</v>
          </cell>
          <cell r="BM38" t="e">
            <v>#DIV/0!</v>
          </cell>
          <cell r="BQ38" t="e">
            <v>#DIV/0!</v>
          </cell>
          <cell r="BS38">
            <v>0</v>
          </cell>
          <cell r="BT38" t="e">
            <v>#DIV/0!</v>
          </cell>
          <cell r="BX38" t="e">
            <v>#DIV/0!</v>
          </cell>
          <cell r="BZ38">
            <v>0</v>
          </cell>
          <cell r="CA38" t="e">
            <v>#DIV/0!</v>
          </cell>
          <cell r="CE38" t="e">
            <v>#DIV/0!</v>
          </cell>
          <cell r="CG38">
            <v>0</v>
          </cell>
          <cell r="CH38" t="e">
            <v>#DIV/0!</v>
          </cell>
          <cell r="CL38" t="e">
            <v>#DIV/0!</v>
          </cell>
          <cell r="CN38">
            <v>0</v>
          </cell>
          <cell r="CO38" t="e">
            <v>#DIV/0!</v>
          </cell>
          <cell r="CS38" t="e">
            <v>#DIV/0!</v>
          </cell>
          <cell r="CU38">
            <v>0</v>
          </cell>
          <cell r="CV38" t="e">
            <v>#DIV/0!</v>
          </cell>
        </row>
        <row r="39">
          <cell r="F39" t="e">
            <v>#DIV/0!</v>
          </cell>
          <cell r="H39">
            <v>0</v>
          </cell>
          <cell r="I39" t="e">
            <v>#DIV/0!</v>
          </cell>
          <cell r="M39" t="e">
            <v>#DIV/0!</v>
          </cell>
          <cell r="O39">
            <v>0</v>
          </cell>
          <cell r="P39" t="e">
            <v>#DIV/0!</v>
          </cell>
          <cell r="T39" t="e">
            <v>#DIV/0!</v>
          </cell>
          <cell r="V39">
            <v>0</v>
          </cell>
          <cell r="W39" t="e">
            <v>#DIV/0!</v>
          </cell>
          <cell r="AA39" t="e">
            <v>#DIV/0!</v>
          </cell>
          <cell r="AC39">
            <v>0</v>
          </cell>
          <cell r="AD39" t="e">
            <v>#DIV/0!</v>
          </cell>
          <cell r="AH39" t="e">
            <v>#DIV/0!</v>
          </cell>
          <cell r="AJ39">
            <v>0</v>
          </cell>
          <cell r="AK39" t="e">
            <v>#DIV/0!</v>
          </cell>
          <cell r="AO39" t="e">
            <v>#DIV/0!</v>
          </cell>
          <cell r="AQ39">
            <v>0</v>
          </cell>
          <cell r="AR39" t="e">
            <v>#DIV/0!</v>
          </cell>
          <cell r="AV39" t="e">
            <v>#DIV/0!</v>
          </cell>
          <cell r="AX39">
            <v>0</v>
          </cell>
          <cell r="AY39" t="e">
            <v>#DIV/0!</v>
          </cell>
          <cell r="BC39" t="e">
            <v>#DIV/0!</v>
          </cell>
          <cell r="BE39">
            <v>0</v>
          </cell>
          <cell r="BF39" t="e">
            <v>#DIV/0!</v>
          </cell>
          <cell r="BJ39" t="e">
            <v>#DIV/0!</v>
          </cell>
          <cell r="BL39">
            <v>0</v>
          </cell>
          <cell r="BM39" t="e">
            <v>#DIV/0!</v>
          </cell>
          <cell r="BQ39" t="e">
            <v>#DIV/0!</v>
          </cell>
          <cell r="BS39">
            <v>0</v>
          </cell>
          <cell r="BT39" t="e">
            <v>#DIV/0!</v>
          </cell>
          <cell r="BX39" t="e">
            <v>#DIV/0!</v>
          </cell>
          <cell r="BZ39">
            <v>0</v>
          </cell>
          <cell r="CA39" t="e">
            <v>#DIV/0!</v>
          </cell>
          <cell r="CE39" t="e">
            <v>#DIV/0!</v>
          </cell>
          <cell r="CG39">
            <v>0</v>
          </cell>
          <cell r="CH39" t="e">
            <v>#DIV/0!</v>
          </cell>
          <cell r="CL39" t="e">
            <v>#DIV/0!</v>
          </cell>
          <cell r="CN39">
            <v>0</v>
          </cell>
          <cell r="CO39" t="e">
            <v>#DIV/0!</v>
          </cell>
          <cell r="CS39" t="e">
            <v>#DIV/0!</v>
          </cell>
          <cell r="CU39">
            <v>0</v>
          </cell>
          <cell r="CV39" t="e">
            <v>#DIV/0!</v>
          </cell>
        </row>
        <row r="40">
          <cell r="F40" t="e">
            <v>#DIV/0!</v>
          </cell>
          <cell r="H40">
            <v>0</v>
          </cell>
          <cell r="I40" t="e">
            <v>#DIV/0!</v>
          </cell>
          <cell r="M40" t="e">
            <v>#DIV/0!</v>
          </cell>
          <cell r="O40">
            <v>0</v>
          </cell>
          <cell r="P40" t="e">
            <v>#DIV/0!</v>
          </cell>
          <cell r="T40" t="e">
            <v>#DIV/0!</v>
          </cell>
          <cell r="V40">
            <v>0</v>
          </cell>
          <cell r="W40" t="e">
            <v>#DIV/0!</v>
          </cell>
          <cell r="AA40" t="e">
            <v>#DIV/0!</v>
          </cell>
          <cell r="AC40">
            <v>0</v>
          </cell>
          <cell r="AD40" t="e">
            <v>#DIV/0!</v>
          </cell>
          <cell r="AH40" t="e">
            <v>#DIV/0!</v>
          </cell>
          <cell r="AJ40">
            <v>0</v>
          </cell>
          <cell r="AK40" t="e">
            <v>#DIV/0!</v>
          </cell>
          <cell r="AO40" t="e">
            <v>#DIV/0!</v>
          </cell>
          <cell r="AQ40">
            <v>0</v>
          </cell>
          <cell r="AR40" t="e">
            <v>#DIV/0!</v>
          </cell>
          <cell r="AV40" t="e">
            <v>#DIV/0!</v>
          </cell>
          <cell r="AX40">
            <v>0</v>
          </cell>
          <cell r="AY40" t="e">
            <v>#DIV/0!</v>
          </cell>
          <cell r="BC40" t="e">
            <v>#DIV/0!</v>
          </cell>
          <cell r="BE40">
            <v>0</v>
          </cell>
          <cell r="BF40" t="e">
            <v>#DIV/0!</v>
          </cell>
          <cell r="BJ40" t="e">
            <v>#DIV/0!</v>
          </cell>
          <cell r="BL40">
            <v>0</v>
          </cell>
          <cell r="BM40" t="e">
            <v>#DIV/0!</v>
          </cell>
          <cell r="BQ40" t="e">
            <v>#DIV/0!</v>
          </cell>
          <cell r="BS40">
            <v>0</v>
          </cell>
          <cell r="BT40" t="e">
            <v>#DIV/0!</v>
          </cell>
          <cell r="BX40" t="e">
            <v>#DIV/0!</v>
          </cell>
          <cell r="BZ40">
            <v>0</v>
          </cell>
          <cell r="CA40" t="e">
            <v>#DIV/0!</v>
          </cell>
          <cell r="CE40" t="e">
            <v>#DIV/0!</v>
          </cell>
          <cell r="CG40">
            <v>0</v>
          </cell>
          <cell r="CH40" t="e">
            <v>#DIV/0!</v>
          </cell>
          <cell r="CL40" t="e">
            <v>#DIV/0!</v>
          </cell>
          <cell r="CN40">
            <v>0</v>
          </cell>
          <cell r="CO40" t="e">
            <v>#DIV/0!</v>
          </cell>
          <cell r="CS40" t="e">
            <v>#DIV/0!</v>
          </cell>
          <cell r="CU40">
            <v>0</v>
          </cell>
          <cell r="CV40" t="e">
            <v>#DIV/0!</v>
          </cell>
        </row>
        <row r="41">
          <cell r="F41" t="e">
            <v>#DIV/0!</v>
          </cell>
          <cell r="H41">
            <v>0</v>
          </cell>
          <cell r="I41" t="e">
            <v>#DIV/0!</v>
          </cell>
          <cell r="M41" t="e">
            <v>#DIV/0!</v>
          </cell>
          <cell r="O41">
            <v>0</v>
          </cell>
          <cell r="P41" t="e">
            <v>#DIV/0!</v>
          </cell>
          <cell r="Q41">
            <v>8.1</v>
          </cell>
          <cell r="T41">
            <v>6.48</v>
          </cell>
          <cell r="V41">
            <v>0</v>
          </cell>
          <cell r="W41">
            <v>6.48</v>
          </cell>
          <cell r="AA41" t="e">
            <v>#DIV/0!</v>
          </cell>
          <cell r="AC41">
            <v>0</v>
          </cell>
          <cell r="AD41" t="e">
            <v>#DIV/0!</v>
          </cell>
          <cell r="AH41" t="e">
            <v>#DIV/0!</v>
          </cell>
          <cell r="AJ41">
            <v>0</v>
          </cell>
          <cell r="AK41" t="e">
            <v>#DIV/0!</v>
          </cell>
          <cell r="AO41" t="e">
            <v>#DIV/0!</v>
          </cell>
          <cell r="AQ41">
            <v>0</v>
          </cell>
          <cell r="AR41" t="e">
            <v>#DIV/0!</v>
          </cell>
          <cell r="AV41" t="e">
            <v>#DIV/0!</v>
          </cell>
          <cell r="AX41">
            <v>0</v>
          </cell>
          <cell r="AY41" t="e">
            <v>#DIV/0!</v>
          </cell>
          <cell r="BC41" t="e">
            <v>#DIV/0!</v>
          </cell>
          <cell r="BE41">
            <v>0</v>
          </cell>
          <cell r="BF41" t="e">
            <v>#DIV/0!</v>
          </cell>
          <cell r="BJ41" t="e">
            <v>#DIV/0!</v>
          </cell>
          <cell r="BL41">
            <v>0</v>
          </cell>
          <cell r="BM41" t="e">
            <v>#DIV/0!</v>
          </cell>
          <cell r="BQ41" t="e">
            <v>#DIV/0!</v>
          </cell>
          <cell r="BS41">
            <v>0</v>
          </cell>
          <cell r="BT41" t="e">
            <v>#DIV/0!</v>
          </cell>
          <cell r="BX41" t="e">
            <v>#DIV/0!</v>
          </cell>
          <cell r="BZ41">
            <v>0</v>
          </cell>
          <cell r="CA41" t="e">
            <v>#DIV/0!</v>
          </cell>
          <cell r="CE41" t="e">
            <v>#DIV/0!</v>
          </cell>
          <cell r="CG41">
            <v>0</v>
          </cell>
          <cell r="CH41" t="e">
            <v>#DIV/0!</v>
          </cell>
          <cell r="CL41" t="e">
            <v>#DIV/0!</v>
          </cell>
          <cell r="CN41">
            <v>0</v>
          </cell>
          <cell r="CO41" t="e">
            <v>#DIV/0!</v>
          </cell>
          <cell r="CS41" t="e">
            <v>#DIV/0!</v>
          </cell>
          <cell r="CU41">
            <v>0</v>
          </cell>
          <cell r="CV41" t="e">
            <v>#DIV/0!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TOS"/>
      <sheetName val="carga"/>
      <sheetName val="bd"/>
      <sheetName val="ASISTENCIA"/>
      <sheetName val="MVA"/>
      <sheetName val="MVC"/>
      <sheetName val="BI"/>
    </sheetNames>
    <sheetDataSet>
      <sheetData sheetId="0" refreshError="1"/>
      <sheetData sheetId="1" refreshError="1"/>
      <sheetData sheetId="2" refreshError="1"/>
      <sheetData sheetId="3" refreshError="1">
        <row r="4">
          <cell r="B4" t="str">
            <v>ANDRANGO VIRACOCHA JONATHAN ISRAEL</v>
          </cell>
        </row>
        <row r="5">
          <cell r="B5" t="str">
            <v>CAISA MENDOZA PITER XAVIER</v>
          </cell>
        </row>
        <row r="6">
          <cell r="B6" t="str">
            <v>CASA ANGO HENRY FERNANDO</v>
          </cell>
        </row>
        <row r="7">
          <cell r="B7" t="str">
            <v>CASA QUINATOA JOSE PEDRO</v>
          </cell>
        </row>
        <row r="8">
          <cell r="B8" t="str">
            <v>CASA QUINATOA SEGUNDO FABIAN</v>
          </cell>
        </row>
        <row r="9">
          <cell r="B9" t="str">
            <v>CASA TASINCHANA JAZMIN ALEXANDRA</v>
          </cell>
        </row>
        <row r="10">
          <cell r="B10" t="str">
            <v>CASA YUGCHA ALEX FABRICIO</v>
          </cell>
        </row>
        <row r="11">
          <cell r="B11" t="str">
            <v xml:space="preserve">CHANCO CUNDIMAITA MAGALI LISBETH                  </v>
          </cell>
        </row>
        <row r="12">
          <cell r="B12" t="str">
            <v>COMINA GUAÑA MONICA TATIANA</v>
          </cell>
        </row>
        <row r="13">
          <cell r="B13" t="str">
            <v>COYAGO CASA LISLEY YADIRA</v>
          </cell>
        </row>
        <row r="14">
          <cell r="B14" t="str">
            <v>DEFAZ ALOMOTO ESTEFANIA ALEXANDRA</v>
          </cell>
        </row>
        <row r="15">
          <cell r="B15" t="str">
            <v>DEFAZ CASA CARLA DANIELA</v>
          </cell>
        </row>
        <row r="16">
          <cell r="B16" t="str">
            <v>FALCONES CONDEMAITA ARIEL ANTONIO</v>
          </cell>
        </row>
        <row r="17">
          <cell r="B17" t="str">
            <v>HERRERA CEPEDA ANGELO RICARDO</v>
          </cell>
        </row>
        <row r="18">
          <cell r="B18" t="str">
            <v>IZA IZA JIMMY HUMBERTO</v>
          </cell>
        </row>
        <row r="19">
          <cell r="B19" t="str">
            <v>LLANO IZA CARMEN MISHEL</v>
          </cell>
        </row>
        <row r="20">
          <cell r="B20" t="str">
            <v>MARTINEZ QUINATOA JOSELYN NATALY</v>
          </cell>
        </row>
        <row r="21">
          <cell r="B21" t="str">
            <v xml:space="preserve">MENDOZA QUILUMBA VICTOR ALFONSO                   </v>
          </cell>
        </row>
        <row r="22">
          <cell r="B22" t="str">
            <v>PALMA QUINATOA EDISON ALEXANDER</v>
          </cell>
        </row>
        <row r="23">
          <cell r="B23" t="str">
            <v>QUINAPALLO CASA ERIKA NOEMI</v>
          </cell>
        </row>
        <row r="24">
          <cell r="B24" t="str">
            <v xml:space="preserve">QUINATOA CASA EDISON PAUL                         </v>
          </cell>
        </row>
        <row r="25">
          <cell r="B25" t="str">
            <v>QUINATOA YUGSI ANGIELLY JAZMIN</v>
          </cell>
        </row>
        <row r="26">
          <cell r="B26" t="str">
            <v>SALGADO CONDEMAITA ERIKA ALEXANDRA</v>
          </cell>
        </row>
        <row r="27">
          <cell r="B27" t="str">
            <v>TOAQUIZA QUINATOA LUIS ENRIQUE</v>
          </cell>
        </row>
        <row r="28">
          <cell r="B28" t="str">
            <v>TOAQUIZA TIGASI JEFERSON MAURICIO</v>
          </cell>
        </row>
        <row r="29">
          <cell r="B29" t="str">
            <v>TOCTAGUANO ALMACHI LISETH ESTEFANIA</v>
          </cell>
        </row>
        <row r="30">
          <cell r="B30" t="str">
            <v>VILCA IZA LUIS MIGUEL</v>
          </cell>
        </row>
        <row r="31">
          <cell r="B31" t="str">
            <v>ZAPATA CHACHA SILVIA PATRICIA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zoomScale="70" zoomScaleNormal="70" zoomScaleSheetLayoutView="20" zoomScalePageLayoutView="70" workbookViewId="0">
      <selection activeCell="B10" sqref="B10"/>
    </sheetView>
  </sheetViews>
  <sheetFormatPr baseColWidth="10" defaultRowHeight="17.25" x14ac:dyDescent="0.3"/>
  <cols>
    <col min="1" max="1" width="4.5703125" style="44" customWidth="1"/>
    <col min="2" max="2" width="43.5703125" style="4" customWidth="1"/>
    <col min="3" max="5" width="13.7109375" style="8" customWidth="1"/>
    <col min="6" max="6" width="17.5703125" style="8" customWidth="1"/>
    <col min="7" max="9" width="11.85546875" style="8" customWidth="1"/>
    <col min="10" max="10" width="16.42578125" style="8" customWidth="1"/>
    <col min="11" max="13" width="11.85546875" style="8" customWidth="1"/>
    <col min="14" max="14" width="17.42578125" style="8" customWidth="1"/>
    <col min="15" max="17" width="11.85546875" style="8" customWidth="1"/>
    <col min="18" max="18" width="19" style="8" customWidth="1"/>
    <col min="19" max="21" width="11.85546875" style="8" customWidth="1"/>
    <col min="22" max="22" width="17.7109375" style="8" customWidth="1"/>
    <col min="23" max="25" width="11.85546875" style="8" customWidth="1"/>
    <col min="26" max="26" width="17.42578125" style="8" customWidth="1"/>
    <col min="27" max="29" width="11.85546875" style="8" customWidth="1"/>
    <col min="30" max="30" width="17" style="8" customWidth="1"/>
    <col min="31" max="32" width="12.7109375" style="8" customWidth="1"/>
    <col min="33" max="37" width="12.7109375" style="18" customWidth="1"/>
    <col min="38" max="38" width="14.85546875" style="19" customWidth="1"/>
    <col min="39" max="39" width="14.85546875" style="4" customWidth="1"/>
    <col min="40" max="40" width="17.7109375" style="1" customWidth="1"/>
    <col min="41" max="41" width="15.5703125" style="4" customWidth="1"/>
    <col min="42" max="16384" width="11.42578125" style="4"/>
  </cols>
  <sheetData>
    <row r="1" spans="1:41" ht="45.75" customHeight="1" x14ac:dyDescent="0.3">
      <c r="A1" s="131" t="s">
        <v>75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</row>
    <row r="2" spans="1:41" ht="30.75" customHeight="1" x14ac:dyDescent="0.3">
      <c r="A2" s="141" t="s">
        <v>0</v>
      </c>
      <c r="B2" s="141" t="s">
        <v>5</v>
      </c>
      <c r="C2" s="129" t="s">
        <v>8</v>
      </c>
      <c r="D2" s="130"/>
      <c r="E2" s="130"/>
      <c r="F2" s="130"/>
      <c r="G2" s="129" t="s">
        <v>4</v>
      </c>
      <c r="H2" s="130"/>
      <c r="I2" s="130"/>
      <c r="J2" s="130"/>
      <c r="K2" s="129" t="s">
        <v>11</v>
      </c>
      <c r="L2" s="130"/>
      <c r="M2" s="130"/>
      <c r="N2" s="130"/>
      <c r="O2" s="129" t="s">
        <v>7</v>
      </c>
      <c r="P2" s="130"/>
      <c r="Q2" s="130"/>
      <c r="R2" s="130"/>
      <c r="S2" s="129" t="s">
        <v>9</v>
      </c>
      <c r="T2" s="130"/>
      <c r="U2" s="130"/>
      <c r="V2" s="130"/>
      <c r="W2" s="129" t="s">
        <v>12</v>
      </c>
      <c r="X2" s="130"/>
      <c r="Y2" s="130"/>
      <c r="Z2" s="130"/>
      <c r="AA2" s="129" t="s">
        <v>13</v>
      </c>
      <c r="AB2" s="130"/>
      <c r="AC2" s="130"/>
      <c r="AD2" s="130"/>
      <c r="AE2" s="126" t="s">
        <v>10</v>
      </c>
      <c r="AF2" s="127"/>
      <c r="AG2" s="127"/>
      <c r="AH2" s="128"/>
      <c r="AI2" s="126" t="s">
        <v>63</v>
      </c>
      <c r="AJ2" s="127"/>
      <c r="AK2" s="128"/>
      <c r="AL2" s="132" t="s">
        <v>14</v>
      </c>
      <c r="AM2" s="134" t="s">
        <v>15</v>
      </c>
      <c r="AN2" s="136" t="s">
        <v>16</v>
      </c>
      <c r="AO2" s="136" t="s">
        <v>30</v>
      </c>
    </row>
    <row r="3" spans="1:41" s="92" customFormat="1" ht="30.75" customHeight="1" x14ac:dyDescent="0.25">
      <c r="A3" s="142"/>
      <c r="B3" s="142"/>
      <c r="C3" s="3" t="s">
        <v>17</v>
      </c>
      <c r="D3" s="3" t="s">
        <v>18</v>
      </c>
      <c r="E3" s="3" t="s">
        <v>31</v>
      </c>
      <c r="F3" s="3" t="s">
        <v>32</v>
      </c>
      <c r="G3" s="3" t="s">
        <v>17</v>
      </c>
      <c r="H3" s="3" t="s">
        <v>18</v>
      </c>
      <c r="I3" s="3" t="s">
        <v>31</v>
      </c>
      <c r="J3" s="3" t="s">
        <v>32</v>
      </c>
      <c r="K3" s="3" t="s">
        <v>17</v>
      </c>
      <c r="L3" s="3" t="s">
        <v>18</v>
      </c>
      <c r="M3" s="3" t="s">
        <v>31</v>
      </c>
      <c r="N3" s="3" t="s">
        <v>32</v>
      </c>
      <c r="O3" s="3" t="s">
        <v>17</v>
      </c>
      <c r="P3" s="3" t="s">
        <v>18</v>
      </c>
      <c r="Q3" s="3" t="s">
        <v>31</v>
      </c>
      <c r="R3" s="3" t="s">
        <v>32</v>
      </c>
      <c r="S3" s="3" t="s">
        <v>17</v>
      </c>
      <c r="T3" s="3" t="s">
        <v>18</v>
      </c>
      <c r="U3" s="3" t="s">
        <v>31</v>
      </c>
      <c r="V3" s="3" t="s">
        <v>32</v>
      </c>
      <c r="W3" s="3" t="s">
        <v>17</v>
      </c>
      <c r="X3" s="3" t="s">
        <v>18</v>
      </c>
      <c r="Y3" s="3" t="s">
        <v>31</v>
      </c>
      <c r="Z3" s="3" t="s">
        <v>32</v>
      </c>
      <c r="AA3" s="3" t="s">
        <v>17</v>
      </c>
      <c r="AB3" s="3" t="s">
        <v>18</v>
      </c>
      <c r="AC3" s="3" t="s">
        <v>31</v>
      </c>
      <c r="AD3" s="3" t="s">
        <v>32</v>
      </c>
      <c r="AE3" s="3" t="s">
        <v>17</v>
      </c>
      <c r="AF3" s="3" t="s">
        <v>18</v>
      </c>
      <c r="AG3" s="3" t="s">
        <v>31</v>
      </c>
      <c r="AH3" s="3" t="s">
        <v>32</v>
      </c>
      <c r="AI3" s="3" t="s">
        <v>17</v>
      </c>
      <c r="AJ3" s="3" t="s">
        <v>18</v>
      </c>
      <c r="AK3" s="3" t="s">
        <v>31</v>
      </c>
      <c r="AL3" s="133"/>
      <c r="AM3" s="135"/>
      <c r="AN3" s="137"/>
      <c r="AO3" s="137"/>
    </row>
    <row r="4" spans="1:41" ht="14.25" customHeight="1" x14ac:dyDescent="0.3">
      <c r="A4" s="93">
        <v>1</v>
      </c>
      <c r="B4" s="94" t="str">
        <f>[3]ASISTENCIA!B4</f>
        <v>ANDRANGO VIRACOCHA JONATHAN ISRAEL</v>
      </c>
      <c r="C4" s="95">
        <v>6.56</v>
      </c>
      <c r="D4" s="95">
        <v>7.23</v>
      </c>
      <c r="E4" s="95">
        <f>AVERAGE(C4:D4)</f>
        <v>6.8949999999999996</v>
      </c>
      <c r="F4" s="96" t="str">
        <f>IF(E4="","",IF(E4=10,"DOMINA",IF(AND(E4&gt;=9,E4&lt;=10)=TRUE,"DOMINA",IF(AND(E4&gt;=7,E4&lt;=8.99)=TRUE,"ALCANZA",IF(AND(E4&gt;=4.01,E4&lt;=6.99)=TRUE,"ESTÁ PRÓXIMO","NO ALCANZA")))))</f>
        <v>ESTÁ PRÓXIMO</v>
      </c>
      <c r="G4" s="97">
        <v>7.17</v>
      </c>
      <c r="H4" s="97">
        <v>7.0299999999999994</v>
      </c>
      <c r="I4" s="95">
        <f>AVERAGE(G4:H4)</f>
        <v>7.1</v>
      </c>
      <c r="J4" s="96" t="str">
        <f>IF(I4="","",IF(I4=10,"DOMINA",IF(AND(I4&gt;=9,I4&lt;=10)=TRUE,"DOMINA",IF(AND(I4&gt;=7,I4&lt;=8.99)=TRUE,"ALCANZA",IF(AND(I4&gt;=4.01,I4&lt;=6.99)=TRUE,"ESTÁ PRÓXIMO","NO ALCANZA")))))</f>
        <v>ALCANZA</v>
      </c>
      <c r="K4" s="97">
        <v>7.02</v>
      </c>
      <c r="L4" s="97">
        <v>8.0500000000000007</v>
      </c>
      <c r="M4" s="95">
        <f>AVERAGE(K4:L4)</f>
        <v>7.5350000000000001</v>
      </c>
      <c r="N4" s="96" t="str">
        <f>IF(M4="","",IF(M4=10,"DOMINA",IF(AND(M4&gt;=9,M4&lt;=10)=TRUE,"DOMINA",IF(AND(M4&gt;=7,M4&lt;=8.99)=TRUE,"ALCANZA",IF(AND(M4&gt;=4.01,M4&lt;=6.99)=TRUE,"ESTÁ PRÓXIMO","NO ALCANZA")))))</f>
        <v>ALCANZA</v>
      </c>
      <c r="O4" s="97">
        <v>7.74</v>
      </c>
      <c r="P4" s="97">
        <v>8.24</v>
      </c>
      <c r="Q4" s="95">
        <f>AVERAGE(O4:P4)</f>
        <v>7.99</v>
      </c>
      <c r="R4" s="96" t="str">
        <f>IF(Q4="","",IF(Q4=10,"DOMINA",IF(AND(Q4&gt;=9,Q4&lt;=10)=TRUE,"DOMINA",IF(AND(Q4&gt;=7,Q4&lt;=8.99)=TRUE,"ALCANZA",IF(AND(Q4&gt;=4.01,Q4&lt;=6.99)=TRUE,"ESTÁ PRÓXIMO","NO ALCANZA")))))</f>
        <v>ALCANZA</v>
      </c>
      <c r="S4" s="97">
        <v>7</v>
      </c>
      <c r="T4" s="97">
        <v>7.05</v>
      </c>
      <c r="U4" s="95">
        <f>AVERAGE(S4:T4)</f>
        <v>7.0250000000000004</v>
      </c>
      <c r="V4" s="96" t="str">
        <f t="shared" ref="V4:V31" si="0">IF(U4="","",IF(U4=10,"DOMINA",IF(AND(U4&gt;=9,U4&lt;=10)=TRUE,"DOMINA",IF(AND(U4&gt;=7,U4&lt;=8.99)=TRUE,"ALCANZA",IF(AND(U4&gt;=4.01,U4&lt;=6.99)=TRUE,"ESTÁ PRÓXIMO","NO ALCANZA")))))</f>
        <v>ALCANZA</v>
      </c>
      <c r="W4" s="97">
        <v>7.3</v>
      </c>
      <c r="X4" s="97">
        <v>7.3699999999999992</v>
      </c>
      <c r="Y4" s="95">
        <f>AVERAGE(W4:X4)</f>
        <v>7.3349999999999991</v>
      </c>
      <c r="Z4" s="96" t="str">
        <f>IF(Y4="","",IF(Y4=10,"DOMINA",IF(AND(Y4&gt;=9,Y4&lt;=10)=TRUE,"DOMINA",IF(AND(Y4&gt;=7,Y4&lt;=8.99)=TRUE,"ALCANZA",IF(AND(Y4&gt;=4.01,Y4&lt;=6.99)=TRUE,"ESTÁ PRÓXIMO","NO ALCANZA")))))</f>
        <v>ALCANZA</v>
      </c>
      <c r="AA4" s="97">
        <v>8.3699999999999992</v>
      </c>
      <c r="AB4" s="97">
        <v>7.8900000000000006</v>
      </c>
      <c r="AC4" s="95">
        <f>AVERAGE(AA4:AB4)</f>
        <v>8.129999999999999</v>
      </c>
      <c r="AD4" s="96" t="str">
        <f>IF(AC4="","",IF(AC4=10,"DOMINA",IF(AND(AC4&gt;=9,AC4&lt;=10)=TRUE,"DOMINA",IF(AND(AC4&gt;=7,AC4&lt;=8.99)=TRUE,"ALCANZA",IF(AND(AC4&gt;=4.01,AC4&lt;=6.99)=TRUE,"ESTÁ PRÓXIMO","NO ALCANZA")))))</f>
        <v>ALCANZA</v>
      </c>
      <c r="AE4" s="98" t="s">
        <v>3</v>
      </c>
      <c r="AF4" s="98" t="s">
        <v>3</v>
      </c>
      <c r="AG4" s="99" t="s">
        <v>3</v>
      </c>
      <c r="AH4" s="96" t="s">
        <v>46</v>
      </c>
      <c r="AI4" s="6" t="s">
        <v>3</v>
      </c>
      <c r="AJ4" s="6" t="s">
        <v>3</v>
      </c>
      <c r="AK4" s="7" t="s">
        <v>3</v>
      </c>
      <c r="AL4" s="100">
        <f t="shared" ref="AL4:AL31" si="1">AVERAGE(C4,G4,K4,O4,S4,W4,AA4)</f>
        <v>7.3085714285714278</v>
      </c>
      <c r="AM4" s="100">
        <f t="shared" ref="AM4:AM31" si="2">AVERAGE(D4,H4,L4,P4,T4,X4,AB4)</f>
        <v>7.5514285714285716</v>
      </c>
      <c r="AN4" s="101">
        <f>AVERAGE(AL4:AM4)</f>
        <v>7.43</v>
      </c>
      <c r="AO4" s="96" t="str">
        <f>IF(AN4="","",IF(AN4=10,"DOMINA",IF(AND(AN4&gt;=9,AN4&lt;=10)=TRUE,"DOMINA",IF(AND(AN4&gt;=7,AN4&lt;=8.99)=TRUE,"ALCANZA",IF(AND(AN4&gt;=4.01,AN4&lt;=6.99)=TRUE,"ESTÁ PRÓXIMO","NO ALCANZA")))))</f>
        <v>ALCANZA</v>
      </c>
    </row>
    <row r="5" spans="1:41" ht="14.25" customHeight="1" x14ac:dyDescent="0.3">
      <c r="A5" s="93">
        <v>2</v>
      </c>
      <c r="B5" s="94" t="str">
        <f>[3]ASISTENCIA!B5</f>
        <v>CAISA MENDOZA PITER XAVIER</v>
      </c>
      <c r="C5" s="95">
        <v>6.88</v>
      </c>
      <c r="D5" s="95">
        <v>7.09</v>
      </c>
      <c r="E5" s="95">
        <f t="shared" ref="E5:E31" si="3">AVERAGE(C5:D5)</f>
        <v>6.9849999999999994</v>
      </c>
      <c r="F5" s="96" t="str">
        <f t="shared" ref="F5:F31" si="4">IF(E5="","",IF(E5=10,"DOMINA",IF(AND(E5&gt;=9,E5&lt;=10)=TRUE,"DOMINA",IF(AND(E5&gt;=7,E5&lt;=8.99)=TRUE,"ALCANZA",IF(AND(E5&gt;=4.01,E5&lt;=6.99)=TRUE,"ESTÁ PRÓXIMO","NO ALCANZA")))))</f>
        <v>ESTÁ PRÓXIMO</v>
      </c>
      <c r="G5" s="97">
        <v>7.4399999999999995</v>
      </c>
      <c r="H5" s="97">
        <v>7.71</v>
      </c>
      <c r="I5" s="95">
        <f t="shared" ref="I5:I31" si="5">AVERAGE(G5:H5)</f>
        <v>7.5749999999999993</v>
      </c>
      <c r="J5" s="96" t="str">
        <f t="shared" ref="J5:J31" si="6">IF(I5="","",IF(I5=10,"DOMINA",IF(AND(I5&gt;=9,I5&lt;=10)=TRUE,"DOMINA",IF(AND(I5&gt;=7,I5&lt;=8.99)=TRUE,"ALCANZA",IF(AND(I5&gt;=4.01,I5&lt;=6.99)=TRUE,"ESTÁ PRÓXIMO","NO ALCANZA")))))</f>
        <v>ALCANZA</v>
      </c>
      <c r="K5" s="97">
        <v>7.01</v>
      </c>
      <c r="L5" s="97">
        <v>7.74</v>
      </c>
      <c r="M5" s="95">
        <f t="shared" ref="M5:M31" si="7">AVERAGE(K5:L5)</f>
        <v>7.375</v>
      </c>
      <c r="N5" s="96" t="str">
        <f t="shared" ref="N5:N31" si="8">IF(M5="","",IF(M5=10,"DOMINA",IF(AND(M5&gt;=9,M5&lt;=10)=TRUE,"DOMINA",IF(AND(M5&gt;=7,M5&lt;=8.99)=TRUE,"ALCANZA",IF(AND(M5&gt;=4.01,M5&lt;=6.99)=TRUE,"ESTÁ PRÓXIMO","NO ALCANZA")))))</f>
        <v>ALCANZA</v>
      </c>
      <c r="O5" s="97">
        <v>8.18</v>
      </c>
      <c r="P5" s="97">
        <v>8.51</v>
      </c>
      <c r="Q5" s="95">
        <f t="shared" ref="Q5:Q31" si="9">AVERAGE(O5:P5)</f>
        <v>8.3449999999999989</v>
      </c>
      <c r="R5" s="96" t="str">
        <f t="shared" ref="R5:R31" si="10">IF(Q5="","",IF(Q5=10,"DOMINA",IF(AND(Q5&gt;=9,Q5&lt;=10)=TRUE,"DOMINA",IF(AND(Q5&gt;=7,Q5&lt;=8.99)=TRUE,"ALCANZA",IF(AND(Q5&gt;=4.01,Q5&lt;=6.99)=TRUE,"ESTÁ PRÓXIMO","NO ALCANZA")))))</f>
        <v>ALCANZA</v>
      </c>
      <c r="S5" s="97">
        <v>7.3100000000000005</v>
      </c>
      <c r="T5" s="97">
        <v>7.01</v>
      </c>
      <c r="U5" s="95">
        <f t="shared" ref="U5:U31" si="11">AVERAGE(S5:T5)</f>
        <v>7.16</v>
      </c>
      <c r="V5" s="96" t="str">
        <f t="shared" si="0"/>
        <v>ALCANZA</v>
      </c>
      <c r="W5" s="97">
        <v>7.13</v>
      </c>
      <c r="X5" s="97">
        <v>7.33</v>
      </c>
      <c r="Y5" s="95">
        <f t="shared" ref="Y5:Y31" si="12">AVERAGE(W5:X5)</f>
        <v>7.23</v>
      </c>
      <c r="Z5" s="96" t="str">
        <f t="shared" ref="Z5:Z31" si="13">IF(Y5="","",IF(Y5=10,"DOMINA",IF(AND(Y5&gt;=9,Y5&lt;=10)=TRUE,"DOMINA",IF(AND(Y5&gt;=7,Y5&lt;=8.99)=TRUE,"ALCANZA",IF(AND(Y5&gt;=4.01,Y5&lt;=6.99)=TRUE,"ESTÁ PRÓXIMO","NO ALCANZA")))))</f>
        <v>ALCANZA</v>
      </c>
      <c r="AA5" s="97">
        <v>7.72</v>
      </c>
      <c r="AB5" s="97">
        <v>7.57</v>
      </c>
      <c r="AC5" s="95">
        <f t="shared" ref="AC5:AC31" si="14">AVERAGE(AA5:AB5)</f>
        <v>7.6449999999999996</v>
      </c>
      <c r="AD5" s="96" t="str">
        <f t="shared" ref="AD5:AD31" si="15">IF(AC5="","",IF(AC5=10,"DOMINA",IF(AND(AC5&gt;=9,AC5&lt;=10)=TRUE,"DOMINA",IF(AND(AC5&gt;=7,AC5&lt;=8.99)=TRUE,"ALCANZA",IF(AND(AC5&gt;=4.01,AC5&lt;=6.99)=TRUE,"ESTÁ PRÓXIMO","NO ALCANZA")))))</f>
        <v>ALCANZA</v>
      </c>
      <c r="AE5" s="98" t="s">
        <v>2</v>
      </c>
      <c r="AF5" s="98" t="s">
        <v>3</v>
      </c>
      <c r="AG5" s="99" t="s">
        <v>3</v>
      </c>
      <c r="AH5" s="96" t="s">
        <v>46</v>
      </c>
      <c r="AI5" s="6" t="s">
        <v>3</v>
      </c>
      <c r="AJ5" s="6" t="s">
        <v>3</v>
      </c>
      <c r="AK5" s="7" t="s">
        <v>3</v>
      </c>
      <c r="AL5" s="100">
        <f t="shared" si="1"/>
        <v>7.3814285714285717</v>
      </c>
      <c r="AM5" s="100">
        <f t="shared" si="2"/>
        <v>7.5657142857142849</v>
      </c>
      <c r="AN5" s="101">
        <f t="shared" ref="AN5:AN31" si="16">AVERAGE(AL5:AM5)</f>
        <v>7.4735714285714288</v>
      </c>
      <c r="AO5" s="96" t="str">
        <f t="shared" ref="AO5:AO31" si="17">IF(AN5="","",IF(AN5=10,"DOMINA",IF(AND(AN5&gt;=9,AN5&lt;=10)=TRUE,"DOMINA",IF(AND(AN5&gt;=7,AN5&lt;=8.99)=TRUE,"ALCANZA",IF(AND(AN5&gt;=4.01,AN5&lt;=6.99)=TRUE,"ESTÁ PRÓXIMO","NO ALCANZA")))))</f>
        <v>ALCANZA</v>
      </c>
    </row>
    <row r="6" spans="1:41" ht="14.25" customHeight="1" x14ac:dyDescent="0.3">
      <c r="A6" s="93">
        <v>3</v>
      </c>
      <c r="B6" s="94" t="str">
        <f>[3]ASISTENCIA!B6</f>
        <v>CASA ANGO HENRY FERNANDO</v>
      </c>
      <c r="C6" s="95">
        <v>7.7100000000000009</v>
      </c>
      <c r="D6" s="95">
        <v>8.5599999999999987</v>
      </c>
      <c r="E6" s="95">
        <f t="shared" si="3"/>
        <v>8.1349999999999998</v>
      </c>
      <c r="F6" s="96" t="str">
        <f t="shared" si="4"/>
        <v>ALCANZA</v>
      </c>
      <c r="G6" s="97">
        <v>8.0399999999999991</v>
      </c>
      <c r="H6" s="97">
        <v>8.81</v>
      </c>
      <c r="I6" s="95">
        <f t="shared" si="5"/>
        <v>8.4250000000000007</v>
      </c>
      <c r="J6" s="96" t="str">
        <f t="shared" si="6"/>
        <v>ALCANZA</v>
      </c>
      <c r="K6" s="97">
        <v>8.5500000000000007</v>
      </c>
      <c r="L6" s="97">
        <v>9.17</v>
      </c>
      <c r="M6" s="95">
        <f t="shared" si="7"/>
        <v>8.86</v>
      </c>
      <c r="N6" s="96" t="str">
        <f t="shared" si="8"/>
        <v>ALCANZA</v>
      </c>
      <c r="O6" s="97">
        <v>9.19</v>
      </c>
      <c r="P6" s="97">
        <v>9.01</v>
      </c>
      <c r="Q6" s="95">
        <f t="shared" si="9"/>
        <v>9.1</v>
      </c>
      <c r="R6" s="96" t="str">
        <f t="shared" si="10"/>
        <v>DOMINA</v>
      </c>
      <c r="S6" s="97">
        <v>7.92</v>
      </c>
      <c r="T6" s="97">
        <v>8.7900000000000009</v>
      </c>
      <c r="U6" s="95">
        <f t="shared" si="11"/>
        <v>8.3550000000000004</v>
      </c>
      <c r="V6" s="96" t="str">
        <f t="shared" si="0"/>
        <v>ALCANZA</v>
      </c>
      <c r="W6" s="97">
        <v>7.63</v>
      </c>
      <c r="X6" s="97">
        <v>8.11</v>
      </c>
      <c r="Y6" s="95">
        <f t="shared" si="12"/>
        <v>7.8699999999999992</v>
      </c>
      <c r="Z6" s="96" t="str">
        <f t="shared" si="13"/>
        <v>ALCANZA</v>
      </c>
      <c r="AA6" s="97">
        <v>8.629999999999999</v>
      </c>
      <c r="AB6" s="97">
        <v>9.27</v>
      </c>
      <c r="AC6" s="95">
        <f t="shared" si="14"/>
        <v>8.9499999999999993</v>
      </c>
      <c r="AD6" s="96" t="str">
        <f t="shared" si="15"/>
        <v>ALCANZA</v>
      </c>
      <c r="AE6" s="98" t="s">
        <v>2</v>
      </c>
      <c r="AF6" s="98" t="s">
        <v>2</v>
      </c>
      <c r="AG6" s="99" t="s">
        <v>2</v>
      </c>
      <c r="AH6" s="96" t="s">
        <v>47</v>
      </c>
      <c r="AI6" s="6" t="s">
        <v>3</v>
      </c>
      <c r="AJ6" s="6" t="s">
        <v>3</v>
      </c>
      <c r="AK6" s="7" t="s">
        <v>3</v>
      </c>
      <c r="AL6" s="100">
        <f t="shared" si="1"/>
        <v>8.2385714285714293</v>
      </c>
      <c r="AM6" s="100">
        <f t="shared" si="2"/>
        <v>8.8171428571428567</v>
      </c>
      <c r="AN6" s="101">
        <f t="shared" si="16"/>
        <v>8.5278571428571439</v>
      </c>
      <c r="AO6" s="96" t="str">
        <f t="shared" si="17"/>
        <v>ALCANZA</v>
      </c>
    </row>
    <row r="7" spans="1:41" ht="14.25" customHeight="1" x14ac:dyDescent="0.3">
      <c r="A7" s="93">
        <v>4</v>
      </c>
      <c r="B7" s="94" t="str">
        <f>[3]ASISTENCIA!B7</f>
        <v>CASA QUINATOA JOSE PEDRO</v>
      </c>
      <c r="C7" s="95">
        <v>7.1899999999999995</v>
      </c>
      <c r="D7" s="95">
        <v>7.76</v>
      </c>
      <c r="E7" s="95">
        <f t="shared" si="3"/>
        <v>7.4749999999999996</v>
      </c>
      <c r="F7" s="96" t="str">
        <f t="shared" si="4"/>
        <v>ALCANZA</v>
      </c>
      <c r="G7" s="97">
        <v>7.8900000000000006</v>
      </c>
      <c r="H7" s="97">
        <v>8.0299999999999994</v>
      </c>
      <c r="I7" s="95">
        <f t="shared" si="5"/>
        <v>7.96</v>
      </c>
      <c r="J7" s="96" t="str">
        <f t="shared" si="6"/>
        <v>ALCANZA</v>
      </c>
      <c r="K7" s="97">
        <v>7.5200000000000005</v>
      </c>
      <c r="L7" s="97">
        <v>8.08</v>
      </c>
      <c r="M7" s="95">
        <f t="shared" si="7"/>
        <v>7.8000000000000007</v>
      </c>
      <c r="N7" s="96" t="str">
        <f t="shared" si="8"/>
        <v>ALCANZA</v>
      </c>
      <c r="O7" s="97">
        <v>7.05</v>
      </c>
      <c r="P7" s="97">
        <v>8.09</v>
      </c>
      <c r="Q7" s="95">
        <f t="shared" si="9"/>
        <v>7.57</v>
      </c>
      <c r="R7" s="96" t="str">
        <f t="shared" si="10"/>
        <v>ALCANZA</v>
      </c>
      <c r="S7" s="97">
        <v>7.16</v>
      </c>
      <c r="T7" s="97">
        <v>7.02</v>
      </c>
      <c r="U7" s="95">
        <f t="shared" si="11"/>
        <v>7.09</v>
      </c>
      <c r="V7" s="96" t="str">
        <f t="shared" si="0"/>
        <v>ALCANZA</v>
      </c>
      <c r="W7" s="97">
        <v>7.58</v>
      </c>
      <c r="X7" s="97">
        <v>8.09</v>
      </c>
      <c r="Y7" s="95">
        <f t="shared" si="12"/>
        <v>7.835</v>
      </c>
      <c r="Z7" s="96" t="str">
        <f t="shared" si="13"/>
        <v>ALCANZA</v>
      </c>
      <c r="AA7" s="97">
        <v>8.379999999999999</v>
      </c>
      <c r="AB7" s="97">
        <v>9.68</v>
      </c>
      <c r="AC7" s="95">
        <f t="shared" si="14"/>
        <v>9.0299999999999994</v>
      </c>
      <c r="AD7" s="96" t="str">
        <f t="shared" si="15"/>
        <v>DOMINA</v>
      </c>
      <c r="AE7" s="98" t="s">
        <v>2</v>
      </c>
      <c r="AF7" s="98" t="s">
        <v>2</v>
      </c>
      <c r="AG7" s="99" t="s">
        <v>2</v>
      </c>
      <c r="AH7" s="96" t="s">
        <v>47</v>
      </c>
      <c r="AI7" s="6" t="s">
        <v>3</v>
      </c>
      <c r="AJ7" s="6" t="s">
        <v>3</v>
      </c>
      <c r="AK7" s="7" t="s">
        <v>3</v>
      </c>
      <c r="AL7" s="100">
        <f t="shared" si="1"/>
        <v>7.5385714285714283</v>
      </c>
      <c r="AM7" s="100">
        <f t="shared" si="2"/>
        <v>8.1071428571428559</v>
      </c>
      <c r="AN7" s="101">
        <f t="shared" si="16"/>
        <v>7.8228571428571421</v>
      </c>
      <c r="AO7" s="96" t="str">
        <f t="shared" si="17"/>
        <v>ALCANZA</v>
      </c>
    </row>
    <row r="8" spans="1:41" x14ac:dyDescent="0.3">
      <c r="A8" s="93">
        <v>5</v>
      </c>
      <c r="B8" s="94" t="str">
        <f>[3]ASISTENCIA!B8</f>
        <v>CASA QUINATOA SEGUNDO FABIAN</v>
      </c>
      <c r="C8" s="95">
        <v>7.65</v>
      </c>
      <c r="D8" s="95">
        <v>8.0300000000000011</v>
      </c>
      <c r="E8" s="95">
        <f t="shared" si="3"/>
        <v>7.8400000000000007</v>
      </c>
      <c r="F8" s="96" t="str">
        <f t="shared" si="4"/>
        <v>ALCANZA</v>
      </c>
      <c r="G8" s="97">
        <v>7.17</v>
      </c>
      <c r="H8" s="97">
        <v>8.33</v>
      </c>
      <c r="I8" s="95">
        <f t="shared" si="5"/>
        <v>7.75</v>
      </c>
      <c r="J8" s="96" t="str">
        <f t="shared" si="6"/>
        <v>ALCANZA</v>
      </c>
      <c r="K8" s="97">
        <v>8.3699999999999992</v>
      </c>
      <c r="L8" s="97">
        <v>8.9500000000000011</v>
      </c>
      <c r="M8" s="95">
        <f t="shared" si="7"/>
        <v>8.66</v>
      </c>
      <c r="N8" s="96" t="str">
        <f t="shared" si="8"/>
        <v>ALCANZA</v>
      </c>
      <c r="O8" s="97">
        <v>8.19</v>
      </c>
      <c r="P8" s="97">
        <v>8.83</v>
      </c>
      <c r="Q8" s="95">
        <f t="shared" si="9"/>
        <v>8.51</v>
      </c>
      <c r="R8" s="96" t="str">
        <f t="shared" si="10"/>
        <v>ALCANZA</v>
      </c>
      <c r="S8" s="97">
        <v>7.4499999999999993</v>
      </c>
      <c r="T8" s="97">
        <v>8.4700000000000006</v>
      </c>
      <c r="U8" s="95">
        <f t="shared" si="11"/>
        <v>7.96</v>
      </c>
      <c r="V8" s="96" t="str">
        <f t="shared" si="0"/>
        <v>ALCANZA</v>
      </c>
      <c r="W8" s="97">
        <v>7.36</v>
      </c>
      <c r="X8" s="97">
        <v>8.5299999999999994</v>
      </c>
      <c r="Y8" s="95">
        <f t="shared" si="12"/>
        <v>7.9450000000000003</v>
      </c>
      <c r="Z8" s="96" t="str">
        <f t="shared" si="13"/>
        <v>ALCANZA</v>
      </c>
      <c r="AA8" s="97">
        <v>8.93</v>
      </c>
      <c r="AB8" s="97">
        <v>8.69</v>
      </c>
      <c r="AC8" s="95">
        <f t="shared" si="14"/>
        <v>8.8099999999999987</v>
      </c>
      <c r="AD8" s="96" t="str">
        <f t="shared" si="15"/>
        <v>ALCANZA</v>
      </c>
      <c r="AE8" s="98" t="s">
        <v>2</v>
      </c>
      <c r="AF8" s="98" t="s">
        <v>2</v>
      </c>
      <c r="AG8" s="99" t="s">
        <v>2</v>
      </c>
      <c r="AH8" s="96" t="s">
        <v>47</v>
      </c>
      <c r="AI8" s="6" t="s">
        <v>3</v>
      </c>
      <c r="AJ8" s="6" t="s">
        <v>3</v>
      </c>
      <c r="AK8" s="7" t="s">
        <v>3</v>
      </c>
      <c r="AL8" s="100">
        <f t="shared" si="1"/>
        <v>7.8742857142857137</v>
      </c>
      <c r="AM8" s="100">
        <f t="shared" si="2"/>
        <v>8.5471428571428572</v>
      </c>
      <c r="AN8" s="101">
        <f t="shared" si="16"/>
        <v>8.2107142857142854</v>
      </c>
      <c r="AO8" s="96" t="str">
        <f t="shared" si="17"/>
        <v>ALCANZA</v>
      </c>
    </row>
    <row r="9" spans="1:41" ht="15.75" customHeight="1" x14ac:dyDescent="0.3">
      <c r="A9" s="93">
        <v>6</v>
      </c>
      <c r="B9" s="94" t="str">
        <f>[3]ASISTENCIA!B9</f>
        <v>CASA TASINCHANA JAZMIN ALEXANDRA</v>
      </c>
      <c r="C9" s="95">
        <v>6.71</v>
      </c>
      <c r="D9" s="95">
        <v>7.3100000000000005</v>
      </c>
      <c r="E9" s="95">
        <f t="shared" si="3"/>
        <v>7.01</v>
      </c>
      <c r="F9" s="96" t="str">
        <f t="shared" si="4"/>
        <v>ALCANZA</v>
      </c>
      <c r="G9" s="97">
        <v>7.1199999999999992</v>
      </c>
      <c r="H9" s="97">
        <v>7.35</v>
      </c>
      <c r="I9" s="95">
        <f t="shared" si="5"/>
        <v>7.2349999999999994</v>
      </c>
      <c r="J9" s="96" t="str">
        <f t="shared" si="6"/>
        <v>ALCANZA</v>
      </c>
      <c r="K9" s="97">
        <v>7.2200000000000006</v>
      </c>
      <c r="L9" s="97">
        <v>8.07</v>
      </c>
      <c r="M9" s="95">
        <f t="shared" si="7"/>
        <v>7.6450000000000005</v>
      </c>
      <c r="N9" s="96" t="str">
        <f t="shared" si="8"/>
        <v>ALCANZA</v>
      </c>
      <c r="O9" s="97">
        <v>7.75</v>
      </c>
      <c r="P9" s="97">
        <v>8.2100000000000009</v>
      </c>
      <c r="Q9" s="95">
        <f t="shared" si="9"/>
        <v>7.98</v>
      </c>
      <c r="R9" s="96" t="str">
        <f t="shared" si="10"/>
        <v>ALCANZA</v>
      </c>
      <c r="S9" s="97">
        <v>7.11</v>
      </c>
      <c r="T9" s="97">
        <v>7.2</v>
      </c>
      <c r="U9" s="95">
        <f t="shared" si="11"/>
        <v>7.1550000000000002</v>
      </c>
      <c r="V9" s="96" t="str">
        <f t="shared" si="0"/>
        <v>ALCANZA</v>
      </c>
      <c r="W9" s="97">
        <v>7.9399999999999995</v>
      </c>
      <c r="X9" s="97">
        <v>7.7200000000000006</v>
      </c>
      <c r="Y9" s="95">
        <f t="shared" si="12"/>
        <v>7.83</v>
      </c>
      <c r="Z9" s="96" t="str">
        <f t="shared" si="13"/>
        <v>ALCANZA</v>
      </c>
      <c r="AA9" s="97">
        <v>8.33</v>
      </c>
      <c r="AB9" s="97">
        <v>8.7199999999999989</v>
      </c>
      <c r="AC9" s="95">
        <f t="shared" si="14"/>
        <v>8.5249999999999986</v>
      </c>
      <c r="AD9" s="96" t="str">
        <f t="shared" si="15"/>
        <v>ALCANZA</v>
      </c>
      <c r="AE9" s="98" t="s">
        <v>2</v>
      </c>
      <c r="AF9" s="98" t="s">
        <v>3</v>
      </c>
      <c r="AG9" s="99" t="s">
        <v>3</v>
      </c>
      <c r="AH9" s="96" t="s">
        <v>46</v>
      </c>
      <c r="AI9" s="6" t="s">
        <v>3</v>
      </c>
      <c r="AJ9" s="6" t="s">
        <v>3</v>
      </c>
      <c r="AK9" s="7" t="s">
        <v>3</v>
      </c>
      <c r="AL9" s="100">
        <f t="shared" si="1"/>
        <v>7.4542857142857128</v>
      </c>
      <c r="AM9" s="100">
        <f t="shared" si="2"/>
        <v>7.7971428571428572</v>
      </c>
      <c r="AN9" s="101">
        <f t="shared" si="16"/>
        <v>7.6257142857142846</v>
      </c>
      <c r="AO9" s="96" t="str">
        <f t="shared" si="17"/>
        <v>ALCANZA</v>
      </c>
    </row>
    <row r="10" spans="1:41" x14ac:dyDescent="0.3">
      <c r="A10" s="93">
        <v>7</v>
      </c>
      <c r="B10" s="94" t="str">
        <f>[3]ASISTENCIA!B10</f>
        <v>CASA YUGCHA ALEX FABRICIO</v>
      </c>
      <c r="C10" s="95">
        <v>6.99</v>
      </c>
      <c r="D10" s="95">
        <v>8.08</v>
      </c>
      <c r="E10" s="95">
        <f t="shared" si="3"/>
        <v>7.5350000000000001</v>
      </c>
      <c r="F10" s="96" t="str">
        <f t="shared" si="4"/>
        <v>ALCANZA</v>
      </c>
      <c r="G10" s="97">
        <v>7.8699999999999992</v>
      </c>
      <c r="H10" s="97">
        <v>8.1</v>
      </c>
      <c r="I10" s="95">
        <f t="shared" si="5"/>
        <v>7.9849999999999994</v>
      </c>
      <c r="J10" s="96" t="str">
        <f t="shared" si="6"/>
        <v>ALCANZA</v>
      </c>
      <c r="K10" s="97">
        <v>7.6199999999999992</v>
      </c>
      <c r="L10" s="97">
        <v>9.0400000000000009</v>
      </c>
      <c r="M10" s="95">
        <f t="shared" si="7"/>
        <v>8.33</v>
      </c>
      <c r="N10" s="96" t="str">
        <f t="shared" si="8"/>
        <v>ALCANZA</v>
      </c>
      <c r="O10" s="97">
        <v>8.6199999999999992</v>
      </c>
      <c r="P10" s="97">
        <v>9.33</v>
      </c>
      <c r="Q10" s="95">
        <f t="shared" si="9"/>
        <v>8.9749999999999996</v>
      </c>
      <c r="R10" s="96" t="str">
        <f t="shared" si="10"/>
        <v>ALCANZA</v>
      </c>
      <c r="S10" s="97">
        <v>7.63</v>
      </c>
      <c r="T10" s="97">
        <v>8.65</v>
      </c>
      <c r="U10" s="95">
        <f t="shared" si="11"/>
        <v>8.14</v>
      </c>
      <c r="V10" s="96" t="str">
        <f t="shared" si="0"/>
        <v>ALCANZA</v>
      </c>
      <c r="W10" s="97">
        <v>8.08</v>
      </c>
      <c r="X10" s="97">
        <v>8.5299999999999994</v>
      </c>
      <c r="Y10" s="95">
        <f t="shared" si="12"/>
        <v>8.3049999999999997</v>
      </c>
      <c r="Z10" s="96" t="str">
        <f t="shared" si="13"/>
        <v>ALCANZA</v>
      </c>
      <c r="AA10" s="97">
        <v>8.379999999999999</v>
      </c>
      <c r="AB10" s="97">
        <v>9.73</v>
      </c>
      <c r="AC10" s="95">
        <f t="shared" si="14"/>
        <v>9.0549999999999997</v>
      </c>
      <c r="AD10" s="96" t="str">
        <f t="shared" si="15"/>
        <v>DOMINA</v>
      </c>
      <c r="AE10" s="98" t="s">
        <v>3</v>
      </c>
      <c r="AF10" s="98" t="s">
        <v>3</v>
      </c>
      <c r="AG10" s="99" t="s">
        <v>3</v>
      </c>
      <c r="AH10" s="96" t="s">
        <v>46</v>
      </c>
      <c r="AI10" s="6" t="s">
        <v>3</v>
      </c>
      <c r="AJ10" s="6" t="s">
        <v>3</v>
      </c>
      <c r="AK10" s="7" t="s">
        <v>3</v>
      </c>
      <c r="AL10" s="100">
        <f t="shared" si="1"/>
        <v>7.8842857142857143</v>
      </c>
      <c r="AM10" s="100">
        <f t="shared" si="2"/>
        <v>8.7799999999999994</v>
      </c>
      <c r="AN10" s="101">
        <f t="shared" si="16"/>
        <v>8.3321428571428573</v>
      </c>
      <c r="AO10" s="96" t="str">
        <f t="shared" si="17"/>
        <v>ALCANZA</v>
      </c>
    </row>
    <row r="11" spans="1:41" x14ac:dyDescent="0.3">
      <c r="A11" s="93">
        <v>8</v>
      </c>
      <c r="B11" s="94" t="str">
        <f>[3]ASISTENCIA!B11</f>
        <v xml:space="preserve">CHANCO CUNDIMAITA MAGALI LISBETH                  </v>
      </c>
      <c r="C11" s="95">
        <v>8.23</v>
      </c>
      <c r="D11" s="95">
        <v>8.77</v>
      </c>
      <c r="E11" s="95">
        <f t="shared" si="3"/>
        <v>8.5</v>
      </c>
      <c r="F11" s="96" t="str">
        <f t="shared" si="4"/>
        <v>ALCANZA</v>
      </c>
      <c r="G11" s="97">
        <v>8.3699999999999992</v>
      </c>
      <c r="H11" s="97">
        <v>8.74</v>
      </c>
      <c r="I11" s="95">
        <f t="shared" si="5"/>
        <v>8.5549999999999997</v>
      </c>
      <c r="J11" s="96" t="str">
        <f t="shared" si="6"/>
        <v>ALCANZA</v>
      </c>
      <c r="K11" s="97">
        <v>8.6300000000000008</v>
      </c>
      <c r="L11" s="97">
        <v>9.2800000000000011</v>
      </c>
      <c r="M11" s="95">
        <f t="shared" si="7"/>
        <v>8.9550000000000018</v>
      </c>
      <c r="N11" s="96" t="str">
        <f t="shared" si="8"/>
        <v>ALCANZA</v>
      </c>
      <c r="O11" s="97">
        <v>9.08</v>
      </c>
      <c r="P11" s="97">
        <v>8.8000000000000007</v>
      </c>
      <c r="Q11" s="95">
        <f t="shared" si="9"/>
        <v>8.9400000000000013</v>
      </c>
      <c r="R11" s="96" t="str">
        <f t="shared" si="10"/>
        <v>ALCANZA</v>
      </c>
      <c r="S11" s="97">
        <v>8.44</v>
      </c>
      <c r="T11" s="97">
        <v>9.76</v>
      </c>
      <c r="U11" s="95">
        <f t="shared" si="11"/>
        <v>9.1</v>
      </c>
      <c r="V11" s="96" t="str">
        <f t="shared" si="0"/>
        <v>DOMINA</v>
      </c>
      <c r="W11" s="97">
        <v>8.73</v>
      </c>
      <c r="X11" s="97">
        <v>8.5299999999999994</v>
      </c>
      <c r="Y11" s="95">
        <f t="shared" si="12"/>
        <v>8.629999999999999</v>
      </c>
      <c r="Z11" s="96" t="str">
        <f t="shared" si="13"/>
        <v>ALCANZA</v>
      </c>
      <c r="AA11" s="97">
        <v>8.57</v>
      </c>
      <c r="AB11" s="97">
        <v>8.69</v>
      </c>
      <c r="AC11" s="95">
        <f t="shared" si="14"/>
        <v>8.629999999999999</v>
      </c>
      <c r="AD11" s="96" t="str">
        <f t="shared" si="15"/>
        <v>ALCANZA</v>
      </c>
      <c r="AE11" s="98" t="s">
        <v>2</v>
      </c>
      <c r="AF11" s="98" t="s">
        <v>2</v>
      </c>
      <c r="AG11" s="99" t="s">
        <v>2</v>
      </c>
      <c r="AH11" s="96" t="s">
        <v>47</v>
      </c>
      <c r="AI11" s="6" t="s">
        <v>3</v>
      </c>
      <c r="AJ11" s="6" t="s">
        <v>3</v>
      </c>
      <c r="AK11" s="7" t="s">
        <v>3</v>
      </c>
      <c r="AL11" s="100">
        <f t="shared" si="1"/>
        <v>8.5785714285714292</v>
      </c>
      <c r="AM11" s="100">
        <f t="shared" si="2"/>
        <v>8.9385714285714286</v>
      </c>
      <c r="AN11" s="101">
        <f t="shared" si="16"/>
        <v>8.7585714285714289</v>
      </c>
      <c r="AO11" s="96" t="str">
        <f t="shared" si="17"/>
        <v>ALCANZA</v>
      </c>
    </row>
    <row r="12" spans="1:41" x14ac:dyDescent="0.3">
      <c r="A12" s="93">
        <v>9</v>
      </c>
      <c r="B12" s="94" t="str">
        <f>[3]ASISTENCIA!B12</f>
        <v>COMINA GUAÑA MONICA TATIANA</v>
      </c>
      <c r="C12" s="95">
        <v>7.3900000000000006</v>
      </c>
      <c r="D12" s="95">
        <v>8.1900000000000013</v>
      </c>
      <c r="E12" s="95">
        <f t="shared" si="3"/>
        <v>7.7900000000000009</v>
      </c>
      <c r="F12" s="96" t="str">
        <f t="shared" si="4"/>
        <v>ALCANZA</v>
      </c>
      <c r="G12" s="97">
        <v>8.0500000000000007</v>
      </c>
      <c r="H12" s="97">
        <v>8.31</v>
      </c>
      <c r="I12" s="95">
        <f t="shared" si="5"/>
        <v>8.18</v>
      </c>
      <c r="J12" s="96" t="str">
        <f t="shared" si="6"/>
        <v>ALCANZA</v>
      </c>
      <c r="K12" s="97">
        <v>8.2199999999999989</v>
      </c>
      <c r="L12" s="97">
        <v>8.0500000000000007</v>
      </c>
      <c r="M12" s="95">
        <f t="shared" si="7"/>
        <v>8.1349999999999998</v>
      </c>
      <c r="N12" s="96" t="str">
        <f t="shared" si="8"/>
        <v>ALCANZA</v>
      </c>
      <c r="O12" s="97">
        <v>8.7199999999999989</v>
      </c>
      <c r="P12" s="97">
        <v>9.36</v>
      </c>
      <c r="Q12" s="95">
        <f t="shared" si="9"/>
        <v>9.0399999999999991</v>
      </c>
      <c r="R12" s="96" t="str">
        <f t="shared" si="10"/>
        <v>DOMINA</v>
      </c>
      <c r="S12" s="97">
        <v>7.84</v>
      </c>
      <c r="T12" s="97">
        <v>9.4500000000000011</v>
      </c>
      <c r="U12" s="95">
        <f t="shared" si="11"/>
        <v>8.6449999999999996</v>
      </c>
      <c r="V12" s="96" t="str">
        <f t="shared" si="0"/>
        <v>ALCANZA</v>
      </c>
      <c r="W12" s="97">
        <v>8.32</v>
      </c>
      <c r="X12" s="97">
        <v>8.2100000000000009</v>
      </c>
      <c r="Y12" s="95">
        <f t="shared" si="12"/>
        <v>8.2650000000000006</v>
      </c>
      <c r="Z12" s="96" t="str">
        <f t="shared" si="13"/>
        <v>ALCANZA</v>
      </c>
      <c r="AA12" s="97">
        <v>8.33</v>
      </c>
      <c r="AB12" s="97">
        <v>8.43</v>
      </c>
      <c r="AC12" s="95">
        <f t="shared" si="14"/>
        <v>8.379999999999999</v>
      </c>
      <c r="AD12" s="96" t="str">
        <f t="shared" si="15"/>
        <v>ALCANZA</v>
      </c>
      <c r="AE12" s="98" t="s">
        <v>2</v>
      </c>
      <c r="AF12" s="98" t="s">
        <v>2</v>
      </c>
      <c r="AG12" s="99" t="s">
        <v>2</v>
      </c>
      <c r="AH12" s="96" t="s">
        <v>47</v>
      </c>
      <c r="AI12" s="6" t="s">
        <v>3</v>
      </c>
      <c r="AJ12" s="6" t="s">
        <v>3</v>
      </c>
      <c r="AK12" s="7" t="s">
        <v>3</v>
      </c>
      <c r="AL12" s="100">
        <f t="shared" si="1"/>
        <v>8.1242857142857137</v>
      </c>
      <c r="AM12" s="100">
        <f t="shared" si="2"/>
        <v>8.5714285714285712</v>
      </c>
      <c r="AN12" s="101">
        <f t="shared" si="16"/>
        <v>8.3478571428571424</v>
      </c>
      <c r="AO12" s="96" t="str">
        <f t="shared" si="17"/>
        <v>ALCANZA</v>
      </c>
    </row>
    <row r="13" spans="1:41" x14ac:dyDescent="0.3">
      <c r="A13" s="93">
        <v>10</v>
      </c>
      <c r="B13" s="94" t="str">
        <f>[3]ASISTENCIA!B13</f>
        <v>COYAGO CASA LISLEY YADIRA</v>
      </c>
      <c r="C13" s="95">
        <v>8.07</v>
      </c>
      <c r="D13" s="95">
        <v>8.91</v>
      </c>
      <c r="E13" s="95">
        <f t="shared" si="3"/>
        <v>8.49</v>
      </c>
      <c r="F13" s="96" t="str">
        <f t="shared" si="4"/>
        <v>ALCANZA</v>
      </c>
      <c r="G13" s="97">
        <v>8.7199999999999989</v>
      </c>
      <c r="H13" s="97">
        <v>8.129999999999999</v>
      </c>
      <c r="I13" s="95">
        <f t="shared" si="5"/>
        <v>8.4249999999999989</v>
      </c>
      <c r="J13" s="96" t="str">
        <f t="shared" si="6"/>
        <v>ALCANZA</v>
      </c>
      <c r="K13" s="97">
        <v>8.2200000000000006</v>
      </c>
      <c r="L13" s="97">
        <v>8.82</v>
      </c>
      <c r="M13" s="95">
        <f t="shared" si="7"/>
        <v>8.52</v>
      </c>
      <c r="N13" s="96" t="str">
        <f t="shared" si="8"/>
        <v>ALCANZA</v>
      </c>
      <c r="O13" s="97">
        <v>9.0300000000000011</v>
      </c>
      <c r="P13" s="97">
        <v>8.9499999999999993</v>
      </c>
      <c r="Q13" s="95">
        <f t="shared" si="9"/>
        <v>8.99</v>
      </c>
      <c r="R13" s="96" t="str">
        <f t="shared" si="10"/>
        <v>ALCANZA</v>
      </c>
      <c r="S13" s="97">
        <v>8.83</v>
      </c>
      <c r="T13" s="97">
        <v>8.51</v>
      </c>
      <c r="U13" s="95">
        <f t="shared" si="11"/>
        <v>8.67</v>
      </c>
      <c r="V13" s="96" t="str">
        <f t="shared" si="0"/>
        <v>ALCANZA</v>
      </c>
      <c r="W13" s="97">
        <v>8.5500000000000007</v>
      </c>
      <c r="X13" s="97">
        <v>8.5299999999999994</v>
      </c>
      <c r="Y13" s="95">
        <f t="shared" si="12"/>
        <v>8.5399999999999991</v>
      </c>
      <c r="Z13" s="96" t="str">
        <f t="shared" si="13"/>
        <v>ALCANZA</v>
      </c>
      <c r="AA13" s="97">
        <v>8.629999999999999</v>
      </c>
      <c r="AB13" s="97">
        <v>8.99</v>
      </c>
      <c r="AC13" s="95">
        <f t="shared" si="14"/>
        <v>8.8099999999999987</v>
      </c>
      <c r="AD13" s="96" t="str">
        <f t="shared" si="15"/>
        <v>ALCANZA</v>
      </c>
      <c r="AE13" s="98" t="s">
        <v>2</v>
      </c>
      <c r="AF13" s="98" t="s">
        <v>2</v>
      </c>
      <c r="AG13" s="99" t="s">
        <v>2</v>
      </c>
      <c r="AH13" s="96" t="s">
        <v>47</v>
      </c>
      <c r="AI13" s="6" t="s">
        <v>3</v>
      </c>
      <c r="AJ13" s="6" t="s">
        <v>3</v>
      </c>
      <c r="AK13" s="7" t="s">
        <v>3</v>
      </c>
      <c r="AL13" s="100">
        <f t="shared" si="1"/>
        <v>8.5785714285714274</v>
      </c>
      <c r="AM13" s="100">
        <f t="shared" si="2"/>
        <v>8.6914285714285722</v>
      </c>
      <c r="AN13" s="101">
        <f t="shared" si="16"/>
        <v>8.6349999999999998</v>
      </c>
      <c r="AO13" s="96" t="str">
        <f t="shared" si="17"/>
        <v>ALCANZA</v>
      </c>
    </row>
    <row r="14" spans="1:41" x14ac:dyDescent="0.3">
      <c r="A14" s="93">
        <v>11</v>
      </c>
      <c r="B14" s="94" t="str">
        <f>[3]ASISTENCIA!B14</f>
        <v>DEFAZ ALOMOTO ESTEFANIA ALEXANDRA</v>
      </c>
      <c r="C14" s="95">
        <v>6.96</v>
      </c>
      <c r="D14" s="95">
        <v>7.49</v>
      </c>
      <c r="E14" s="95">
        <f t="shared" si="3"/>
        <v>7.2249999999999996</v>
      </c>
      <c r="F14" s="96" t="str">
        <f t="shared" si="4"/>
        <v>ALCANZA</v>
      </c>
      <c r="G14" s="97">
        <v>8.15</v>
      </c>
      <c r="H14" s="97">
        <v>8.25</v>
      </c>
      <c r="I14" s="95">
        <f t="shared" si="5"/>
        <v>8.1999999999999993</v>
      </c>
      <c r="J14" s="96" t="str">
        <f t="shared" si="6"/>
        <v>ALCANZA</v>
      </c>
      <c r="K14" s="97">
        <v>8.32</v>
      </c>
      <c r="L14" s="97">
        <v>7.87</v>
      </c>
      <c r="M14" s="95">
        <f t="shared" si="7"/>
        <v>8.0950000000000006</v>
      </c>
      <c r="N14" s="96" t="str">
        <f t="shared" si="8"/>
        <v>ALCANZA</v>
      </c>
      <c r="O14" s="97">
        <v>8.0500000000000007</v>
      </c>
      <c r="P14" s="97">
        <v>7.97</v>
      </c>
      <c r="Q14" s="95">
        <f t="shared" si="9"/>
        <v>8.01</v>
      </c>
      <c r="R14" s="96" t="str">
        <f t="shared" si="10"/>
        <v>ALCANZA</v>
      </c>
      <c r="S14" s="97">
        <v>7.6400000000000006</v>
      </c>
      <c r="T14" s="97">
        <v>7.57</v>
      </c>
      <c r="U14" s="95">
        <f t="shared" si="11"/>
        <v>7.6050000000000004</v>
      </c>
      <c r="V14" s="96" t="str">
        <f t="shared" si="0"/>
        <v>ALCANZA</v>
      </c>
      <c r="W14" s="97">
        <v>7.44</v>
      </c>
      <c r="X14" s="97">
        <v>8.59</v>
      </c>
      <c r="Y14" s="95">
        <f t="shared" si="12"/>
        <v>8.0150000000000006</v>
      </c>
      <c r="Z14" s="96" t="str">
        <f t="shared" si="13"/>
        <v>ALCANZA</v>
      </c>
      <c r="AA14" s="97">
        <v>8.629999999999999</v>
      </c>
      <c r="AB14" s="97">
        <v>7.41</v>
      </c>
      <c r="AC14" s="95">
        <f t="shared" si="14"/>
        <v>8.02</v>
      </c>
      <c r="AD14" s="96" t="str">
        <f t="shared" si="15"/>
        <v>ALCANZA</v>
      </c>
      <c r="AE14" s="98" t="s">
        <v>2</v>
      </c>
      <c r="AF14" s="98" t="s">
        <v>2</v>
      </c>
      <c r="AG14" s="99" t="s">
        <v>2</v>
      </c>
      <c r="AH14" s="96" t="s">
        <v>47</v>
      </c>
      <c r="AI14" s="6" t="s">
        <v>3</v>
      </c>
      <c r="AJ14" s="6" t="s">
        <v>3</v>
      </c>
      <c r="AK14" s="7" t="s">
        <v>3</v>
      </c>
      <c r="AL14" s="100">
        <f t="shared" si="1"/>
        <v>7.8842857142857143</v>
      </c>
      <c r="AM14" s="100">
        <f t="shared" si="2"/>
        <v>7.8785714285714272</v>
      </c>
      <c r="AN14" s="101">
        <f t="shared" si="16"/>
        <v>7.8814285714285708</v>
      </c>
      <c r="AO14" s="96" t="str">
        <f t="shared" si="17"/>
        <v>ALCANZA</v>
      </c>
    </row>
    <row r="15" spans="1:41" x14ac:dyDescent="0.3">
      <c r="A15" s="93">
        <v>12</v>
      </c>
      <c r="B15" s="94" t="str">
        <f>[3]ASISTENCIA!B15</f>
        <v>DEFAZ CASA CARLA DANIELA</v>
      </c>
      <c r="C15" s="95">
        <v>6.76</v>
      </c>
      <c r="D15" s="95">
        <v>7.6</v>
      </c>
      <c r="E15" s="95">
        <f t="shared" si="3"/>
        <v>7.18</v>
      </c>
      <c r="F15" s="96" t="str">
        <f t="shared" si="4"/>
        <v>ALCANZA</v>
      </c>
      <c r="G15" s="97">
        <v>7.82</v>
      </c>
      <c r="H15" s="97">
        <v>7.35</v>
      </c>
      <c r="I15" s="95">
        <f t="shared" si="5"/>
        <v>7.585</v>
      </c>
      <c r="J15" s="96" t="str">
        <f t="shared" si="6"/>
        <v>ALCANZA</v>
      </c>
      <c r="K15" s="97">
        <v>8.1</v>
      </c>
      <c r="L15" s="97">
        <v>8.5299999999999994</v>
      </c>
      <c r="M15" s="95">
        <f t="shared" si="7"/>
        <v>8.3149999999999995</v>
      </c>
      <c r="N15" s="96" t="str">
        <f t="shared" si="8"/>
        <v>ALCANZA</v>
      </c>
      <c r="O15" s="97">
        <v>8.7099999999999991</v>
      </c>
      <c r="P15" s="97">
        <v>8.2900000000000009</v>
      </c>
      <c r="Q15" s="95">
        <f t="shared" si="9"/>
        <v>8.5</v>
      </c>
      <c r="R15" s="96" t="str">
        <f t="shared" si="10"/>
        <v>ALCANZA</v>
      </c>
      <c r="S15" s="97">
        <v>7.66</v>
      </c>
      <c r="T15" s="97">
        <v>8.09</v>
      </c>
      <c r="U15" s="95">
        <f t="shared" si="11"/>
        <v>7.875</v>
      </c>
      <c r="V15" s="96" t="str">
        <f t="shared" si="0"/>
        <v>ALCANZA</v>
      </c>
      <c r="W15" s="97">
        <v>7.67</v>
      </c>
      <c r="X15" s="97">
        <v>7.8900000000000006</v>
      </c>
      <c r="Y15" s="95">
        <f t="shared" si="12"/>
        <v>7.78</v>
      </c>
      <c r="Z15" s="96" t="str">
        <f t="shared" si="13"/>
        <v>ALCANZA</v>
      </c>
      <c r="AA15" s="97">
        <v>8.92</v>
      </c>
      <c r="AB15" s="97">
        <v>7.52</v>
      </c>
      <c r="AC15" s="95">
        <f t="shared" si="14"/>
        <v>8.2199999999999989</v>
      </c>
      <c r="AD15" s="96" t="str">
        <f t="shared" si="15"/>
        <v>ALCANZA</v>
      </c>
      <c r="AE15" s="98" t="s">
        <v>2</v>
      </c>
      <c r="AF15" s="98" t="s">
        <v>2</v>
      </c>
      <c r="AG15" s="99" t="s">
        <v>2</v>
      </c>
      <c r="AH15" s="96" t="s">
        <v>47</v>
      </c>
      <c r="AI15" s="6" t="s">
        <v>3</v>
      </c>
      <c r="AJ15" s="6" t="s">
        <v>3</v>
      </c>
      <c r="AK15" s="7" t="s">
        <v>3</v>
      </c>
      <c r="AL15" s="100">
        <f t="shared" si="1"/>
        <v>7.9485714285714284</v>
      </c>
      <c r="AM15" s="100">
        <f t="shared" si="2"/>
        <v>7.895714285714285</v>
      </c>
      <c r="AN15" s="101">
        <f t="shared" si="16"/>
        <v>7.9221428571428572</v>
      </c>
      <c r="AO15" s="96" t="str">
        <f t="shared" si="17"/>
        <v>ALCANZA</v>
      </c>
    </row>
    <row r="16" spans="1:41" x14ac:dyDescent="0.3">
      <c r="A16" s="93">
        <v>13</v>
      </c>
      <c r="B16" s="94" t="str">
        <f>[3]ASISTENCIA!B16</f>
        <v>FALCONES CONDEMAITA ARIEL ANTONIO</v>
      </c>
      <c r="C16" s="95">
        <v>7.17</v>
      </c>
      <c r="D16" s="95">
        <v>8.129999999999999</v>
      </c>
      <c r="E16" s="95">
        <f t="shared" si="3"/>
        <v>7.6499999999999995</v>
      </c>
      <c r="F16" s="96" t="str">
        <f t="shared" si="4"/>
        <v>ALCANZA</v>
      </c>
      <c r="G16" s="97">
        <v>7.5399999999999991</v>
      </c>
      <c r="H16" s="97">
        <v>7.87</v>
      </c>
      <c r="I16" s="95">
        <f t="shared" si="5"/>
        <v>7.7050000000000001</v>
      </c>
      <c r="J16" s="96" t="str">
        <f t="shared" si="6"/>
        <v>ALCANZA</v>
      </c>
      <c r="K16" s="97">
        <v>7.58</v>
      </c>
      <c r="L16" s="97">
        <v>9.01</v>
      </c>
      <c r="M16" s="95">
        <f t="shared" si="7"/>
        <v>8.2949999999999999</v>
      </c>
      <c r="N16" s="96" t="str">
        <f t="shared" si="8"/>
        <v>ALCANZA</v>
      </c>
      <c r="O16" s="97">
        <v>7.6099999999999994</v>
      </c>
      <c r="P16" s="97">
        <v>8.2000000000000011</v>
      </c>
      <c r="Q16" s="95">
        <f t="shared" si="9"/>
        <v>7.9050000000000002</v>
      </c>
      <c r="R16" s="96" t="str">
        <f t="shared" si="10"/>
        <v>ALCANZA</v>
      </c>
      <c r="S16" s="97">
        <v>7.56</v>
      </c>
      <c r="T16" s="97">
        <v>7.65</v>
      </c>
      <c r="U16" s="95">
        <f t="shared" si="11"/>
        <v>7.6050000000000004</v>
      </c>
      <c r="V16" s="96" t="str">
        <f t="shared" si="0"/>
        <v>ALCANZA</v>
      </c>
      <c r="W16" s="97">
        <v>7.51</v>
      </c>
      <c r="X16" s="97">
        <v>8.73</v>
      </c>
      <c r="Y16" s="95">
        <f t="shared" si="12"/>
        <v>8.120000000000001</v>
      </c>
      <c r="Z16" s="96" t="str">
        <f t="shared" si="13"/>
        <v>ALCANZA</v>
      </c>
      <c r="AA16" s="97">
        <v>8.43</v>
      </c>
      <c r="AB16" s="97">
        <v>9.0399999999999991</v>
      </c>
      <c r="AC16" s="95">
        <f t="shared" si="14"/>
        <v>8.7349999999999994</v>
      </c>
      <c r="AD16" s="96" t="str">
        <f t="shared" si="15"/>
        <v>ALCANZA</v>
      </c>
      <c r="AE16" s="98" t="s">
        <v>2</v>
      </c>
      <c r="AF16" s="98" t="s">
        <v>2</v>
      </c>
      <c r="AG16" s="99" t="s">
        <v>2</v>
      </c>
      <c r="AH16" s="96" t="s">
        <v>47</v>
      </c>
      <c r="AI16" s="6" t="s">
        <v>3</v>
      </c>
      <c r="AJ16" s="6" t="s">
        <v>3</v>
      </c>
      <c r="AK16" s="7" t="s">
        <v>3</v>
      </c>
      <c r="AL16" s="100">
        <f t="shared" si="1"/>
        <v>7.6285714285714281</v>
      </c>
      <c r="AM16" s="100">
        <f t="shared" si="2"/>
        <v>8.3757142857142863</v>
      </c>
      <c r="AN16" s="101">
        <f t="shared" si="16"/>
        <v>8.0021428571428572</v>
      </c>
      <c r="AO16" s="96" t="str">
        <f t="shared" si="17"/>
        <v>ALCANZA</v>
      </c>
    </row>
    <row r="17" spans="1:41" x14ac:dyDescent="0.3">
      <c r="A17" s="93">
        <v>14</v>
      </c>
      <c r="B17" s="94" t="str">
        <f>[3]ASISTENCIA!B17</f>
        <v>HERRERA CEPEDA ANGELO RICARDO</v>
      </c>
      <c r="C17" s="95">
        <v>7.17</v>
      </c>
      <c r="D17" s="95">
        <v>7.89</v>
      </c>
      <c r="E17" s="95">
        <f t="shared" si="3"/>
        <v>7.5299999999999994</v>
      </c>
      <c r="F17" s="96" t="str">
        <f t="shared" si="4"/>
        <v>ALCANZA</v>
      </c>
      <c r="G17" s="97">
        <v>8.01</v>
      </c>
      <c r="H17" s="97">
        <v>8.01</v>
      </c>
      <c r="I17" s="95">
        <f t="shared" si="5"/>
        <v>8.01</v>
      </c>
      <c r="J17" s="96" t="str">
        <f t="shared" si="6"/>
        <v>ALCANZA</v>
      </c>
      <c r="K17" s="97">
        <v>7.84</v>
      </c>
      <c r="L17" s="97">
        <v>8.1</v>
      </c>
      <c r="M17" s="95">
        <f t="shared" si="7"/>
        <v>7.97</v>
      </c>
      <c r="N17" s="96" t="str">
        <f t="shared" si="8"/>
        <v>ALCANZA</v>
      </c>
      <c r="O17" s="97">
        <v>7.66</v>
      </c>
      <c r="P17" s="97">
        <v>8.129999999999999</v>
      </c>
      <c r="Q17" s="95">
        <f t="shared" si="9"/>
        <v>7.8949999999999996</v>
      </c>
      <c r="R17" s="96" t="str">
        <f t="shared" si="10"/>
        <v>ALCANZA</v>
      </c>
      <c r="S17" s="97">
        <v>7.53</v>
      </c>
      <c r="T17" s="97">
        <v>8.1199999999999992</v>
      </c>
      <c r="U17" s="95">
        <f t="shared" si="11"/>
        <v>7.8249999999999993</v>
      </c>
      <c r="V17" s="96" t="str">
        <f t="shared" si="0"/>
        <v>ALCANZA</v>
      </c>
      <c r="W17" s="97">
        <v>7.88</v>
      </c>
      <c r="X17" s="97">
        <v>8.64</v>
      </c>
      <c r="Y17" s="95">
        <f t="shared" si="12"/>
        <v>8.26</v>
      </c>
      <c r="Z17" s="96" t="str">
        <f t="shared" si="13"/>
        <v>ALCANZA</v>
      </c>
      <c r="AA17" s="97">
        <v>8.32</v>
      </c>
      <c r="AB17" s="97">
        <v>9.629999999999999</v>
      </c>
      <c r="AC17" s="95">
        <f t="shared" si="14"/>
        <v>8.9749999999999996</v>
      </c>
      <c r="AD17" s="96" t="str">
        <f t="shared" si="15"/>
        <v>ALCANZA</v>
      </c>
      <c r="AE17" s="98" t="s">
        <v>2</v>
      </c>
      <c r="AF17" s="98" t="s">
        <v>2</v>
      </c>
      <c r="AG17" s="99" t="s">
        <v>2</v>
      </c>
      <c r="AH17" s="96" t="s">
        <v>47</v>
      </c>
      <c r="AI17" s="6" t="s">
        <v>3</v>
      </c>
      <c r="AJ17" s="6" t="s">
        <v>3</v>
      </c>
      <c r="AK17" s="7" t="s">
        <v>3</v>
      </c>
      <c r="AL17" s="100">
        <f t="shared" si="1"/>
        <v>7.7728571428571431</v>
      </c>
      <c r="AM17" s="100">
        <f t="shared" si="2"/>
        <v>8.36</v>
      </c>
      <c r="AN17" s="101">
        <f t="shared" si="16"/>
        <v>8.0664285714285704</v>
      </c>
      <c r="AO17" s="96" t="str">
        <f t="shared" si="17"/>
        <v>ALCANZA</v>
      </c>
    </row>
    <row r="18" spans="1:41" x14ac:dyDescent="0.3">
      <c r="A18" s="93">
        <v>15</v>
      </c>
      <c r="B18" s="94" t="str">
        <f>[3]ASISTENCIA!B18</f>
        <v>IZA IZA JIMMY HUMBERTO</v>
      </c>
      <c r="C18" s="95">
        <v>9.25</v>
      </c>
      <c r="D18" s="95">
        <v>9.52</v>
      </c>
      <c r="E18" s="95">
        <f t="shared" si="3"/>
        <v>9.3849999999999998</v>
      </c>
      <c r="F18" s="96" t="str">
        <f t="shared" si="4"/>
        <v>DOMINA</v>
      </c>
      <c r="G18" s="97">
        <v>9.870000000000001</v>
      </c>
      <c r="H18" s="97">
        <v>9.89</v>
      </c>
      <c r="I18" s="95">
        <f t="shared" si="5"/>
        <v>9.8800000000000008</v>
      </c>
      <c r="J18" s="96" t="str">
        <f t="shared" si="6"/>
        <v>DOMINA</v>
      </c>
      <c r="K18" s="97">
        <v>9.16</v>
      </c>
      <c r="L18" s="97">
        <v>10</v>
      </c>
      <c r="M18" s="95">
        <f t="shared" si="7"/>
        <v>9.58</v>
      </c>
      <c r="N18" s="96" t="str">
        <f t="shared" si="8"/>
        <v>DOMINA</v>
      </c>
      <c r="O18" s="97">
        <v>9.5399999999999991</v>
      </c>
      <c r="P18" s="97">
        <v>9.69</v>
      </c>
      <c r="Q18" s="95">
        <f t="shared" si="9"/>
        <v>9.6149999999999984</v>
      </c>
      <c r="R18" s="96" t="str">
        <f t="shared" si="10"/>
        <v>DOMINA</v>
      </c>
      <c r="S18" s="97">
        <v>8.42</v>
      </c>
      <c r="T18" s="97">
        <v>8.7200000000000006</v>
      </c>
      <c r="U18" s="95">
        <f t="shared" si="11"/>
        <v>8.57</v>
      </c>
      <c r="V18" s="96" t="str">
        <f t="shared" si="0"/>
        <v>ALCANZA</v>
      </c>
      <c r="W18" s="97">
        <v>8.16</v>
      </c>
      <c r="X18" s="97">
        <v>8.68</v>
      </c>
      <c r="Y18" s="95">
        <f t="shared" si="12"/>
        <v>8.42</v>
      </c>
      <c r="Z18" s="96" t="str">
        <f t="shared" si="13"/>
        <v>ALCANZA</v>
      </c>
      <c r="AA18" s="97">
        <v>8.68</v>
      </c>
      <c r="AB18" s="97">
        <v>9.07</v>
      </c>
      <c r="AC18" s="95">
        <f t="shared" si="14"/>
        <v>8.875</v>
      </c>
      <c r="AD18" s="96" t="str">
        <f t="shared" si="15"/>
        <v>ALCANZA</v>
      </c>
      <c r="AE18" s="98" t="s">
        <v>2</v>
      </c>
      <c r="AF18" s="98" t="s">
        <v>2</v>
      </c>
      <c r="AG18" s="99" t="s">
        <v>2</v>
      </c>
      <c r="AH18" s="96" t="s">
        <v>47</v>
      </c>
      <c r="AI18" s="6" t="s">
        <v>2</v>
      </c>
      <c r="AJ18" s="6" t="s">
        <v>2</v>
      </c>
      <c r="AK18" s="7" t="s">
        <v>2</v>
      </c>
      <c r="AL18" s="100">
        <f t="shared" si="1"/>
        <v>9.0114285714285725</v>
      </c>
      <c r="AM18" s="100">
        <f t="shared" si="2"/>
        <v>9.3671428571428557</v>
      </c>
      <c r="AN18" s="101">
        <f t="shared" si="16"/>
        <v>9.1892857142857132</v>
      </c>
      <c r="AO18" s="96" t="str">
        <f t="shared" si="17"/>
        <v>DOMINA</v>
      </c>
    </row>
    <row r="19" spans="1:41" s="8" customFormat="1" x14ac:dyDescent="0.3">
      <c r="A19" s="102">
        <v>16</v>
      </c>
      <c r="B19" s="103" t="str">
        <f>[3]ASISTENCIA!B19</f>
        <v>LLANO IZA CARMEN MISHEL</v>
      </c>
      <c r="C19" s="95">
        <v>8.32</v>
      </c>
      <c r="D19" s="95">
        <v>8.5599999999999987</v>
      </c>
      <c r="E19" s="95">
        <f t="shared" si="3"/>
        <v>8.44</v>
      </c>
      <c r="F19" s="96" t="str">
        <f t="shared" si="4"/>
        <v>ALCANZA</v>
      </c>
      <c r="G19" s="97">
        <v>8.2200000000000006</v>
      </c>
      <c r="H19" s="97">
        <v>8</v>
      </c>
      <c r="I19" s="95">
        <f t="shared" si="5"/>
        <v>8.11</v>
      </c>
      <c r="J19" s="96" t="str">
        <f t="shared" si="6"/>
        <v>ALCANZA</v>
      </c>
      <c r="K19" s="97">
        <v>8.09</v>
      </c>
      <c r="L19" s="97">
        <v>8.99</v>
      </c>
      <c r="M19" s="95">
        <f t="shared" si="7"/>
        <v>8.5399999999999991</v>
      </c>
      <c r="N19" s="96" t="str">
        <f t="shared" si="8"/>
        <v>ALCANZA</v>
      </c>
      <c r="O19" s="97">
        <v>8.89</v>
      </c>
      <c r="P19" s="97">
        <v>8.69</v>
      </c>
      <c r="Q19" s="95">
        <f t="shared" si="9"/>
        <v>8.7899999999999991</v>
      </c>
      <c r="R19" s="96" t="str">
        <f t="shared" si="10"/>
        <v>ALCANZA</v>
      </c>
      <c r="S19" s="97">
        <v>7.5600000000000005</v>
      </c>
      <c r="T19" s="97">
        <v>8.57</v>
      </c>
      <c r="U19" s="95">
        <f t="shared" si="11"/>
        <v>8.0650000000000013</v>
      </c>
      <c r="V19" s="96" t="str">
        <f t="shared" si="0"/>
        <v>ALCANZA</v>
      </c>
      <c r="W19" s="97">
        <v>7.8800000000000008</v>
      </c>
      <c r="X19" s="97">
        <v>7.92</v>
      </c>
      <c r="Y19" s="95">
        <f t="shared" si="12"/>
        <v>7.9</v>
      </c>
      <c r="Z19" s="96" t="str">
        <f t="shared" si="13"/>
        <v>ALCANZA</v>
      </c>
      <c r="AA19" s="97">
        <v>8.2799999999999994</v>
      </c>
      <c r="AB19" s="97">
        <v>9.09</v>
      </c>
      <c r="AC19" s="95">
        <f t="shared" si="14"/>
        <v>8.6849999999999987</v>
      </c>
      <c r="AD19" s="96" t="str">
        <f t="shared" si="15"/>
        <v>ALCANZA</v>
      </c>
      <c r="AE19" s="98" t="s">
        <v>2</v>
      </c>
      <c r="AF19" s="98" t="s">
        <v>2</v>
      </c>
      <c r="AG19" s="99" t="s">
        <v>2</v>
      </c>
      <c r="AH19" s="96" t="s">
        <v>47</v>
      </c>
      <c r="AI19" s="6" t="s">
        <v>3</v>
      </c>
      <c r="AJ19" s="6" t="s">
        <v>3</v>
      </c>
      <c r="AK19" s="7" t="s">
        <v>3</v>
      </c>
      <c r="AL19" s="100">
        <f t="shared" si="1"/>
        <v>8.1771428571428579</v>
      </c>
      <c r="AM19" s="100">
        <f t="shared" si="2"/>
        <v>8.5457142857142845</v>
      </c>
      <c r="AN19" s="101">
        <f t="shared" si="16"/>
        <v>8.3614285714285721</v>
      </c>
      <c r="AO19" s="96" t="str">
        <f t="shared" si="17"/>
        <v>ALCANZA</v>
      </c>
    </row>
    <row r="20" spans="1:41" s="8" customFormat="1" x14ac:dyDescent="0.3">
      <c r="A20" s="102">
        <v>17</v>
      </c>
      <c r="B20" s="103" t="str">
        <f>[3]ASISTENCIA!B20</f>
        <v>MARTINEZ QUINATOA JOSELYN NATALY</v>
      </c>
      <c r="C20" s="95">
        <v>7.32</v>
      </c>
      <c r="D20" s="95">
        <v>7.88</v>
      </c>
      <c r="E20" s="95">
        <f t="shared" si="3"/>
        <v>7.6</v>
      </c>
      <c r="F20" s="96" t="str">
        <f t="shared" si="4"/>
        <v>ALCANZA</v>
      </c>
      <c r="G20" s="97">
        <v>7.9399999999999995</v>
      </c>
      <c r="H20" s="97">
        <v>7.94</v>
      </c>
      <c r="I20" s="95">
        <f t="shared" si="5"/>
        <v>7.9399999999999995</v>
      </c>
      <c r="J20" s="96" t="str">
        <f t="shared" si="6"/>
        <v>ALCANZA</v>
      </c>
      <c r="K20" s="97">
        <v>7.92</v>
      </c>
      <c r="L20" s="97">
        <v>8.6</v>
      </c>
      <c r="M20" s="95">
        <f t="shared" si="7"/>
        <v>8.26</v>
      </c>
      <c r="N20" s="96" t="str">
        <f t="shared" si="8"/>
        <v>ALCANZA</v>
      </c>
      <c r="O20" s="97">
        <v>8.67</v>
      </c>
      <c r="P20" s="97">
        <v>9.370000000000001</v>
      </c>
      <c r="Q20" s="95">
        <f t="shared" si="9"/>
        <v>9.02</v>
      </c>
      <c r="R20" s="96" t="str">
        <f t="shared" si="10"/>
        <v>DOMINA</v>
      </c>
      <c r="S20" s="97">
        <v>7.78</v>
      </c>
      <c r="T20" s="97">
        <v>8.77</v>
      </c>
      <c r="U20" s="95">
        <f t="shared" si="11"/>
        <v>8.2750000000000004</v>
      </c>
      <c r="V20" s="96" t="str">
        <f t="shared" si="0"/>
        <v>ALCANZA</v>
      </c>
      <c r="W20" s="97">
        <v>7.74</v>
      </c>
      <c r="X20" s="97">
        <v>8.89</v>
      </c>
      <c r="Y20" s="95">
        <f t="shared" si="12"/>
        <v>8.3150000000000013</v>
      </c>
      <c r="Z20" s="96" t="str">
        <f t="shared" si="13"/>
        <v>ALCANZA</v>
      </c>
      <c r="AA20" s="97">
        <v>8.5299999999999994</v>
      </c>
      <c r="AB20" s="97">
        <v>9.17</v>
      </c>
      <c r="AC20" s="95">
        <f t="shared" si="14"/>
        <v>8.85</v>
      </c>
      <c r="AD20" s="96" t="str">
        <f t="shared" si="15"/>
        <v>ALCANZA</v>
      </c>
      <c r="AE20" s="98" t="s">
        <v>2</v>
      </c>
      <c r="AF20" s="98" t="s">
        <v>2</v>
      </c>
      <c r="AG20" s="99" t="s">
        <v>2</v>
      </c>
      <c r="AH20" s="96" t="s">
        <v>47</v>
      </c>
      <c r="AI20" s="6" t="s">
        <v>3</v>
      </c>
      <c r="AJ20" s="6" t="s">
        <v>3</v>
      </c>
      <c r="AK20" s="7" t="s">
        <v>3</v>
      </c>
      <c r="AL20" s="100">
        <f t="shared" si="1"/>
        <v>7.9857142857142867</v>
      </c>
      <c r="AM20" s="100">
        <f t="shared" si="2"/>
        <v>8.66</v>
      </c>
      <c r="AN20" s="101">
        <f t="shared" si="16"/>
        <v>8.3228571428571438</v>
      </c>
      <c r="AO20" s="96" t="str">
        <f t="shared" si="17"/>
        <v>ALCANZA</v>
      </c>
    </row>
    <row r="21" spans="1:41" s="8" customFormat="1" x14ac:dyDescent="0.3">
      <c r="A21" s="102">
        <v>18</v>
      </c>
      <c r="B21" s="103" t="str">
        <f>[3]ASISTENCIA!B21</f>
        <v xml:space="preserve">MENDOZA QUILUMBA VICTOR ALFONSO                   </v>
      </c>
      <c r="C21" s="95">
        <v>6.29</v>
      </c>
      <c r="D21" s="95">
        <v>6.87</v>
      </c>
      <c r="E21" s="95">
        <f t="shared" si="3"/>
        <v>6.58</v>
      </c>
      <c r="F21" s="96" t="str">
        <f t="shared" si="4"/>
        <v>ESTÁ PRÓXIMO</v>
      </c>
      <c r="G21" s="97">
        <v>7.1099999999999994</v>
      </c>
      <c r="H21" s="97">
        <v>7.26</v>
      </c>
      <c r="I21" s="95">
        <f t="shared" si="5"/>
        <v>7.1849999999999996</v>
      </c>
      <c r="J21" s="96" t="str">
        <f t="shared" si="6"/>
        <v>ALCANZA</v>
      </c>
      <c r="K21" s="97">
        <v>7.0200000000000005</v>
      </c>
      <c r="L21" s="97">
        <v>7.37</v>
      </c>
      <c r="M21" s="95">
        <f t="shared" si="7"/>
        <v>7.1950000000000003</v>
      </c>
      <c r="N21" s="96" t="str">
        <f t="shared" si="8"/>
        <v>ALCANZA</v>
      </c>
      <c r="O21" s="97">
        <v>7</v>
      </c>
      <c r="P21" s="97">
        <v>8.08</v>
      </c>
      <c r="Q21" s="95">
        <f t="shared" si="9"/>
        <v>7.54</v>
      </c>
      <c r="R21" s="96" t="str">
        <f t="shared" si="10"/>
        <v>ALCANZA</v>
      </c>
      <c r="S21" s="97">
        <v>7</v>
      </c>
      <c r="T21" s="97">
        <v>7.1400000000000006</v>
      </c>
      <c r="U21" s="95">
        <f t="shared" si="11"/>
        <v>7.07</v>
      </c>
      <c r="V21" s="96" t="str">
        <f t="shared" si="0"/>
        <v>ALCANZA</v>
      </c>
      <c r="W21" s="97">
        <v>7.09</v>
      </c>
      <c r="X21" s="97">
        <v>7.8900000000000006</v>
      </c>
      <c r="Y21" s="95">
        <f t="shared" si="12"/>
        <v>7.49</v>
      </c>
      <c r="Z21" s="96" t="str">
        <f t="shared" si="13"/>
        <v>ALCANZA</v>
      </c>
      <c r="AA21" s="97">
        <v>8.1199999999999992</v>
      </c>
      <c r="AB21" s="97">
        <v>7.87</v>
      </c>
      <c r="AC21" s="95">
        <f t="shared" si="14"/>
        <v>7.9949999999999992</v>
      </c>
      <c r="AD21" s="96" t="str">
        <f t="shared" si="15"/>
        <v>ALCANZA</v>
      </c>
      <c r="AE21" s="98" t="s">
        <v>2</v>
      </c>
      <c r="AF21" s="98" t="s">
        <v>3</v>
      </c>
      <c r="AG21" s="99" t="s">
        <v>3</v>
      </c>
      <c r="AH21" s="96" t="s">
        <v>46</v>
      </c>
      <c r="AI21" s="6" t="s">
        <v>3</v>
      </c>
      <c r="AJ21" s="6" t="s">
        <v>3</v>
      </c>
      <c r="AK21" s="7" t="s">
        <v>3</v>
      </c>
      <c r="AL21" s="100">
        <f t="shared" si="1"/>
        <v>7.0900000000000007</v>
      </c>
      <c r="AM21" s="100">
        <f t="shared" si="2"/>
        <v>7.4971428571428564</v>
      </c>
      <c r="AN21" s="101">
        <f t="shared" si="16"/>
        <v>7.293571428571429</v>
      </c>
      <c r="AO21" s="96" t="str">
        <f t="shared" si="17"/>
        <v>ALCANZA</v>
      </c>
    </row>
    <row r="22" spans="1:41" s="8" customFormat="1" x14ac:dyDescent="0.3">
      <c r="A22" s="102">
        <v>19</v>
      </c>
      <c r="B22" s="103" t="str">
        <f>[3]ASISTENCIA!B22</f>
        <v>PALMA QUINATOA EDISON ALEXANDER</v>
      </c>
      <c r="C22" s="95">
        <v>6.43</v>
      </c>
      <c r="D22" s="95">
        <v>7.92</v>
      </c>
      <c r="E22" s="95">
        <f t="shared" si="3"/>
        <v>7.1749999999999998</v>
      </c>
      <c r="F22" s="96" t="str">
        <f t="shared" si="4"/>
        <v>ALCANZA</v>
      </c>
      <c r="G22" s="97">
        <v>7.5</v>
      </c>
      <c r="H22" s="97">
        <v>8.3800000000000008</v>
      </c>
      <c r="I22" s="95">
        <f t="shared" si="5"/>
        <v>7.94</v>
      </c>
      <c r="J22" s="96" t="str">
        <f t="shared" si="6"/>
        <v>ALCANZA</v>
      </c>
      <c r="K22" s="97">
        <v>7.19</v>
      </c>
      <c r="L22" s="97">
        <v>8.89</v>
      </c>
      <c r="M22" s="95">
        <f t="shared" si="7"/>
        <v>8.0400000000000009</v>
      </c>
      <c r="N22" s="96" t="str">
        <f t="shared" si="8"/>
        <v>ALCANZA</v>
      </c>
      <c r="O22" s="97">
        <v>8.85</v>
      </c>
      <c r="P22" s="97">
        <v>8.67</v>
      </c>
      <c r="Q22" s="95">
        <f t="shared" si="9"/>
        <v>8.76</v>
      </c>
      <c r="R22" s="96" t="str">
        <f t="shared" si="10"/>
        <v>ALCANZA</v>
      </c>
      <c r="S22" s="97">
        <v>7.84</v>
      </c>
      <c r="T22" s="97">
        <v>8.2900000000000009</v>
      </c>
      <c r="U22" s="95">
        <f t="shared" si="11"/>
        <v>8.0650000000000013</v>
      </c>
      <c r="V22" s="96" t="str">
        <f t="shared" si="0"/>
        <v>ALCANZA</v>
      </c>
      <c r="W22" s="97">
        <v>7.6999999999999993</v>
      </c>
      <c r="X22" s="97">
        <v>8.09</v>
      </c>
      <c r="Y22" s="95">
        <f t="shared" si="12"/>
        <v>7.8949999999999996</v>
      </c>
      <c r="Z22" s="96" t="str">
        <f t="shared" si="13"/>
        <v>ALCANZA</v>
      </c>
      <c r="AA22" s="97">
        <v>8.5299999999999994</v>
      </c>
      <c r="AB22" s="97">
        <v>9.5500000000000007</v>
      </c>
      <c r="AC22" s="95">
        <f t="shared" si="14"/>
        <v>9.0399999999999991</v>
      </c>
      <c r="AD22" s="96" t="str">
        <f t="shared" si="15"/>
        <v>DOMINA</v>
      </c>
      <c r="AE22" s="98" t="s">
        <v>2</v>
      </c>
      <c r="AF22" s="98" t="s">
        <v>2</v>
      </c>
      <c r="AG22" s="99" t="s">
        <v>2</v>
      </c>
      <c r="AH22" s="96" t="s">
        <v>47</v>
      </c>
      <c r="AI22" s="6" t="s">
        <v>3</v>
      </c>
      <c r="AJ22" s="6" t="s">
        <v>3</v>
      </c>
      <c r="AK22" s="7" t="s">
        <v>3</v>
      </c>
      <c r="AL22" s="100">
        <f t="shared" si="1"/>
        <v>7.7200000000000006</v>
      </c>
      <c r="AM22" s="100">
        <f t="shared" si="2"/>
        <v>8.54142857142857</v>
      </c>
      <c r="AN22" s="101">
        <f t="shared" si="16"/>
        <v>8.1307142857142853</v>
      </c>
      <c r="AO22" s="96" t="str">
        <f t="shared" si="17"/>
        <v>ALCANZA</v>
      </c>
    </row>
    <row r="23" spans="1:41" s="8" customFormat="1" x14ac:dyDescent="0.3">
      <c r="A23" s="102">
        <v>20</v>
      </c>
      <c r="B23" s="103" t="str">
        <f>[3]ASISTENCIA!B23</f>
        <v>QUINAPALLO CASA ERIKA NOEMI</v>
      </c>
      <c r="C23" s="95">
        <v>7.41</v>
      </c>
      <c r="D23" s="95">
        <v>7.24</v>
      </c>
      <c r="E23" s="95">
        <f t="shared" si="3"/>
        <v>7.3250000000000002</v>
      </c>
      <c r="F23" s="96" t="str">
        <f t="shared" si="4"/>
        <v>ALCANZA</v>
      </c>
      <c r="G23" s="97">
        <v>8.5599999999999987</v>
      </c>
      <c r="H23" s="97">
        <v>8.8800000000000008</v>
      </c>
      <c r="I23" s="95">
        <f t="shared" si="5"/>
        <v>8.7199999999999989</v>
      </c>
      <c r="J23" s="96" t="str">
        <f t="shared" si="6"/>
        <v>ALCANZA</v>
      </c>
      <c r="K23" s="97">
        <v>8.6</v>
      </c>
      <c r="L23" s="97">
        <v>9.23</v>
      </c>
      <c r="M23" s="95">
        <f t="shared" si="7"/>
        <v>8.9149999999999991</v>
      </c>
      <c r="N23" s="96" t="str">
        <f t="shared" si="8"/>
        <v>ALCANZA</v>
      </c>
      <c r="O23" s="97">
        <v>8.9700000000000006</v>
      </c>
      <c r="P23" s="97">
        <v>8.8699999999999992</v>
      </c>
      <c r="Q23" s="95">
        <f t="shared" si="9"/>
        <v>8.92</v>
      </c>
      <c r="R23" s="96" t="str">
        <f t="shared" si="10"/>
        <v>ALCANZA</v>
      </c>
      <c r="S23" s="97">
        <v>7.6400000000000006</v>
      </c>
      <c r="T23" s="97">
        <v>8.85</v>
      </c>
      <c r="U23" s="95">
        <f t="shared" si="11"/>
        <v>8.245000000000001</v>
      </c>
      <c r="V23" s="96" t="str">
        <f t="shared" si="0"/>
        <v>ALCANZA</v>
      </c>
      <c r="W23" s="97">
        <v>8.15</v>
      </c>
      <c r="X23" s="97">
        <v>8.6</v>
      </c>
      <c r="Y23" s="95">
        <f t="shared" si="12"/>
        <v>8.375</v>
      </c>
      <c r="Z23" s="96" t="str">
        <f t="shared" si="13"/>
        <v>ALCANZA</v>
      </c>
      <c r="AA23" s="97">
        <v>8.629999999999999</v>
      </c>
      <c r="AB23" s="97">
        <v>8.93</v>
      </c>
      <c r="AC23" s="95">
        <f t="shared" si="14"/>
        <v>8.7799999999999994</v>
      </c>
      <c r="AD23" s="96" t="str">
        <f t="shared" si="15"/>
        <v>ALCANZA</v>
      </c>
      <c r="AE23" s="98" t="s">
        <v>2</v>
      </c>
      <c r="AF23" s="98" t="s">
        <v>2</v>
      </c>
      <c r="AG23" s="99" t="s">
        <v>2</v>
      </c>
      <c r="AH23" s="96" t="s">
        <v>47</v>
      </c>
      <c r="AI23" s="6" t="s">
        <v>2</v>
      </c>
      <c r="AJ23" s="6" t="s">
        <v>2</v>
      </c>
      <c r="AK23" s="7" t="s">
        <v>2</v>
      </c>
      <c r="AL23" s="100">
        <f t="shared" si="1"/>
        <v>8.2799999999999994</v>
      </c>
      <c r="AM23" s="100">
        <f t="shared" si="2"/>
        <v>8.6571428571428566</v>
      </c>
      <c r="AN23" s="101">
        <f t="shared" si="16"/>
        <v>8.468571428571428</v>
      </c>
      <c r="AO23" s="96" t="str">
        <f t="shared" si="17"/>
        <v>ALCANZA</v>
      </c>
    </row>
    <row r="24" spans="1:41" s="8" customFormat="1" x14ac:dyDescent="0.3">
      <c r="A24" s="102">
        <v>21</v>
      </c>
      <c r="B24" s="103" t="str">
        <f>[3]ASISTENCIA!B24</f>
        <v xml:space="preserve">QUINATOA CASA EDISON PAUL                         </v>
      </c>
      <c r="C24" s="95">
        <v>6.95</v>
      </c>
      <c r="D24" s="95">
        <v>7.92</v>
      </c>
      <c r="E24" s="95">
        <f t="shared" si="3"/>
        <v>7.4350000000000005</v>
      </c>
      <c r="F24" s="96" t="str">
        <f t="shared" si="4"/>
        <v>ALCANZA</v>
      </c>
      <c r="G24" s="97">
        <v>8.14</v>
      </c>
      <c r="H24" s="97">
        <v>8.76</v>
      </c>
      <c r="I24" s="95">
        <f t="shared" si="5"/>
        <v>8.4499999999999993</v>
      </c>
      <c r="J24" s="96" t="str">
        <f t="shared" si="6"/>
        <v>ALCANZA</v>
      </c>
      <c r="K24" s="97">
        <v>8.06</v>
      </c>
      <c r="L24" s="97">
        <v>8.620000000000001</v>
      </c>
      <c r="M24" s="95">
        <f t="shared" si="7"/>
        <v>8.34</v>
      </c>
      <c r="N24" s="96" t="str">
        <f t="shared" si="8"/>
        <v>ALCANZA</v>
      </c>
      <c r="O24" s="97">
        <v>8.92</v>
      </c>
      <c r="P24" s="97">
        <v>9.23</v>
      </c>
      <c r="Q24" s="95">
        <f t="shared" si="9"/>
        <v>9.0749999999999993</v>
      </c>
      <c r="R24" s="96" t="str">
        <f t="shared" si="10"/>
        <v>DOMINA</v>
      </c>
      <c r="S24" s="97">
        <v>7.49</v>
      </c>
      <c r="T24" s="97">
        <v>7.8699999999999992</v>
      </c>
      <c r="U24" s="95">
        <f t="shared" si="11"/>
        <v>7.68</v>
      </c>
      <c r="V24" s="96" t="str">
        <f t="shared" si="0"/>
        <v>ALCANZA</v>
      </c>
      <c r="W24" s="97">
        <v>7.89</v>
      </c>
      <c r="X24" s="97">
        <v>8.31</v>
      </c>
      <c r="Y24" s="95">
        <f t="shared" si="12"/>
        <v>8.1</v>
      </c>
      <c r="Z24" s="96" t="str">
        <f t="shared" si="13"/>
        <v>ALCANZA</v>
      </c>
      <c r="AA24" s="97">
        <v>8.58</v>
      </c>
      <c r="AB24" s="97">
        <v>9.07</v>
      </c>
      <c r="AC24" s="95">
        <f t="shared" si="14"/>
        <v>8.8249999999999993</v>
      </c>
      <c r="AD24" s="96" t="str">
        <f t="shared" si="15"/>
        <v>ALCANZA</v>
      </c>
      <c r="AE24" s="98" t="s">
        <v>2</v>
      </c>
      <c r="AF24" s="98" t="s">
        <v>2</v>
      </c>
      <c r="AG24" s="99" t="s">
        <v>2</v>
      </c>
      <c r="AH24" s="96" t="s">
        <v>47</v>
      </c>
      <c r="AI24" s="6" t="s">
        <v>3</v>
      </c>
      <c r="AJ24" s="6" t="s">
        <v>3</v>
      </c>
      <c r="AK24" s="7" t="s">
        <v>3</v>
      </c>
      <c r="AL24" s="100">
        <f t="shared" si="1"/>
        <v>8.0042857142857144</v>
      </c>
      <c r="AM24" s="100">
        <f t="shared" si="2"/>
        <v>8.5400000000000009</v>
      </c>
      <c r="AN24" s="101">
        <f t="shared" si="16"/>
        <v>8.2721428571428568</v>
      </c>
      <c r="AO24" s="96" t="str">
        <f t="shared" si="17"/>
        <v>ALCANZA</v>
      </c>
    </row>
    <row r="25" spans="1:41" s="8" customFormat="1" ht="17.25" customHeight="1" x14ac:dyDescent="0.3">
      <c r="A25" s="102">
        <v>22</v>
      </c>
      <c r="B25" s="103" t="str">
        <f>[3]ASISTENCIA!B25</f>
        <v>QUINATOA YUGSI ANGIELLY JAZMIN</v>
      </c>
      <c r="C25" s="95">
        <v>8.32</v>
      </c>
      <c r="D25" s="95">
        <v>9.01</v>
      </c>
      <c r="E25" s="95">
        <f t="shared" si="3"/>
        <v>8.6649999999999991</v>
      </c>
      <c r="F25" s="96" t="str">
        <f t="shared" si="4"/>
        <v>ALCANZA</v>
      </c>
      <c r="G25" s="97">
        <v>9.0500000000000007</v>
      </c>
      <c r="H25" s="97">
        <v>9.1199999999999992</v>
      </c>
      <c r="I25" s="95">
        <f t="shared" si="5"/>
        <v>9.0850000000000009</v>
      </c>
      <c r="J25" s="96" t="str">
        <f t="shared" si="6"/>
        <v>DOMINA</v>
      </c>
      <c r="K25" s="97">
        <v>9.23</v>
      </c>
      <c r="L25" s="97">
        <v>9.1300000000000008</v>
      </c>
      <c r="M25" s="95">
        <f t="shared" si="7"/>
        <v>9.18</v>
      </c>
      <c r="N25" s="96" t="str">
        <f t="shared" si="8"/>
        <v>DOMINA</v>
      </c>
      <c r="O25" s="97">
        <v>9.19</v>
      </c>
      <c r="P25" s="97">
        <v>9.36</v>
      </c>
      <c r="Q25" s="95">
        <f t="shared" si="9"/>
        <v>9.2749999999999986</v>
      </c>
      <c r="R25" s="96" t="str">
        <f t="shared" si="10"/>
        <v>DOMINA</v>
      </c>
      <c r="S25" s="97">
        <v>7.77</v>
      </c>
      <c r="T25" s="97">
        <v>9.57</v>
      </c>
      <c r="U25" s="95">
        <f t="shared" si="11"/>
        <v>8.67</v>
      </c>
      <c r="V25" s="96" t="str">
        <f t="shared" si="0"/>
        <v>ALCANZA</v>
      </c>
      <c r="W25" s="97">
        <v>8.5</v>
      </c>
      <c r="X25" s="97">
        <v>8.85</v>
      </c>
      <c r="Y25" s="95">
        <f t="shared" si="12"/>
        <v>8.6750000000000007</v>
      </c>
      <c r="Z25" s="96" t="str">
        <f t="shared" si="13"/>
        <v>ALCANZA</v>
      </c>
      <c r="AA25" s="97">
        <v>9.0299999999999994</v>
      </c>
      <c r="AB25" s="97">
        <v>9.07</v>
      </c>
      <c r="AC25" s="95">
        <f t="shared" si="14"/>
        <v>9.0500000000000007</v>
      </c>
      <c r="AD25" s="96" t="str">
        <f t="shared" si="15"/>
        <v>DOMINA</v>
      </c>
      <c r="AE25" s="98" t="s">
        <v>2</v>
      </c>
      <c r="AF25" s="98" t="s">
        <v>2</v>
      </c>
      <c r="AG25" s="99" t="s">
        <v>2</v>
      </c>
      <c r="AH25" s="96" t="s">
        <v>47</v>
      </c>
      <c r="AI25" s="6" t="s">
        <v>3</v>
      </c>
      <c r="AJ25" s="6" t="s">
        <v>3</v>
      </c>
      <c r="AK25" s="7" t="s">
        <v>3</v>
      </c>
      <c r="AL25" s="100">
        <f t="shared" si="1"/>
        <v>8.7271428571428569</v>
      </c>
      <c r="AM25" s="100">
        <f t="shared" si="2"/>
        <v>9.1585714285714293</v>
      </c>
      <c r="AN25" s="101">
        <f t="shared" si="16"/>
        <v>8.9428571428571431</v>
      </c>
      <c r="AO25" s="96" t="str">
        <f t="shared" si="17"/>
        <v>ALCANZA</v>
      </c>
    </row>
    <row r="26" spans="1:41" s="8" customFormat="1" x14ac:dyDescent="0.3">
      <c r="A26" s="102">
        <v>23</v>
      </c>
      <c r="B26" s="103" t="str">
        <f>[3]ASISTENCIA!B26</f>
        <v>SALGADO CONDEMAITA ERIKA ALEXANDRA</v>
      </c>
      <c r="C26" s="95">
        <v>8.120000000000001</v>
      </c>
      <c r="D26" s="95">
        <v>7.87</v>
      </c>
      <c r="E26" s="95">
        <f t="shared" si="3"/>
        <v>7.995000000000001</v>
      </c>
      <c r="F26" s="96" t="str">
        <f t="shared" si="4"/>
        <v>ALCANZA</v>
      </c>
      <c r="G26" s="97">
        <v>7.45</v>
      </c>
      <c r="H26" s="97">
        <v>7.7700000000000005</v>
      </c>
      <c r="I26" s="95">
        <f t="shared" si="5"/>
        <v>7.61</v>
      </c>
      <c r="J26" s="96" t="str">
        <f t="shared" si="6"/>
        <v>ALCANZA</v>
      </c>
      <c r="K26" s="97">
        <v>8.41</v>
      </c>
      <c r="L26" s="97">
        <v>8.4700000000000006</v>
      </c>
      <c r="M26" s="95">
        <f t="shared" si="7"/>
        <v>8.4400000000000013</v>
      </c>
      <c r="N26" s="96" t="str">
        <f t="shared" si="8"/>
        <v>ALCANZA</v>
      </c>
      <c r="O26" s="97">
        <v>7.84</v>
      </c>
      <c r="P26" s="97">
        <v>8.879999999999999</v>
      </c>
      <c r="Q26" s="95">
        <f t="shared" si="9"/>
        <v>8.36</v>
      </c>
      <c r="R26" s="96" t="str">
        <f t="shared" si="10"/>
        <v>ALCANZA</v>
      </c>
      <c r="S26" s="97">
        <v>7.88</v>
      </c>
      <c r="T26" s="97">
        <v>8</v>
      </c>
      <c r="U26" s="95">
        <f t="shared" si="11"/>
        <v>7.9399999999999995</v>
      </c>
      <c r="V26" s="96" t="str">
        <f t="shared" si="0"/>
        <v>ALCANZA</v>
      </c>
      <c r="W26" s="97">
        <v>7.8900000000000006</v>
      </c>
      <c r="X26" s="97">
        <v>7.84</v>
      </c>
      <c r="Y26" s="95">
        <f t="shared" si="12"/>
        <v>7.8650000000000002</v>
      </c>
      <c r="Z26" s="96" t="str">
        <f t="shared" si="13"/>
        <v>ALCANZA</v>
      </c>
      <c r="AA26" s="97">
        <v>8.6199999999999992</v>
      </c>
      <c r="AB26" s="97">
        <v>7.68</v>
      </c>
      <c r="AC26" s="95">
        <f t="shared" si="14"/>
        <v>8.1499999999999986</v>
      </c>
      <c r="AD26" s="96" t="str">
        <f t="shared" si="15"/>
        <v>ALCANZA</v>
      </c>
      <c r="AE26" s="98" t="s">
        <v>2</v>
      </c>
      <c r="AF26" s="98" t="s">
        <v>2</v>
      </c>
      <c r="AG26" s="99" t="s">
        <v>2</v>
      </c>
      <c r="AH26" s="96" t="s">
        <v>47</v>
      </c>
      <c r="AI26" s="6" t="s">
        <v>3</v>
      </c>
      <c r="AJ26" s="6" t="s">
        <v>3</v>
      </c>
      <c r="AK26" s="7" t="s">
        <v>3</v>
      </c>
      <c r="AL26" s="100">
        <f t="shared" si="1"/>
        <v>8.0299999999999994</v>
      </c>
      <c r="AM26" s="100">
        <f t="shared" si="2"/>
        <v>8.0728571428571421</v>
      </c>
      <c r="AN26" s="101">
        <f t="shared" si="16"/>
        <v>8.0514285714285698</v>
      </c>
      <c r="AO26" s="96" t="str">
        <f t="shared" si="17"/>
        <v>ALCANZA</v>
      </c>
    </row>
    <row r="27" spans="1:41" s="8" customFormat="1" x14ac:dyDescent="0.3">
      <c r="A27" s="102">
        <v>24</v>
      </c>
      <c r="B27" s="103" t="str">
        <f>[3]ASISTENCIA!B27</f>
        <v>TOAQUIZA QUINATOA LUIS ENRIQUE</v>
      </c>
      <c r="C27" s="95">
        <v>7.12</v>
      </c>
      <c r="D27" s="95">
        <v>7.81</v>
      </c>
      <c r="E27" s="95">
        <f t="shared" si="3"/>
        <v>7.4649999999999999</v>
      </c>
      <c r="F27" s="96" t="str">
        <f t="shared" si="4"/>
        <v>ALCANZA</v>
      </c>
      <c r="G27" s="97">
        <v>7.07</v>
      </c>
      <c r="H27" s="97">
        <v>7.32</v>
      </c>
      <c r="I27" s="95">
        <f t="shared" si="5"/>
        <v>7.1950000000000003</v>
      </c>
      <c r="J27" s="96" t="str">
        <f t="shared" si="6"/>
        <v>ALCANZA</v>
      </c>
      <c r="K27" s="97">
        <v>7.41</v>
      </c>
      <c r="L27" s="97">
        <v>8.5</v>
      </c>
      <c r="M27" s="95">
        <f t="shared" si="7"/>
        <v>7.9550000000000001</v>
      </c>
      <c r="N27" s="96" t="str">
        <f t="shared" si="8"/>
        <v>ALCANZA</v>
      </c>
      <c r="O27" s="97">
        <v>8.1300000000000008</v>
      </c>
      <c r="P27" s="97">
        <v>8.8800000000000008</v>
      </c>
      <c r="Q27" s="95">
        <f t="shared" si="9"/>
        <v>8.5050000000000008</v>
      </c>
      <c r="R27" s="96" t="str">
        <f t="shared" si="10"/>
        <v>ALCANZA</v>
      </c>
      <c r="S27" s="97">
        <v>7.1000000000000005</v>
      </c>
      <c r="T27" s="97">
        <v>7.4499999999999993</v>
      </c>
      <c r="U27" s="95">
        <f t="shared" si="11"/>
        <v>7.2750000000000004</v>
      </c>
      <c r="V27" s="96" t="str">
        <f t="shared" si="0"/>
        <v>ALCANZA</v>
      </c>
      <c r="W27" s="97">
        <v>8.09</v>
      </c>
      <c r="X27" s="97">
        <v>8.6300000000000008</v>
      </c>
      <c r="Y27" s="95">
        <f t="shared" si="12"/>
        <v>8.36</v>
      </c>
      <c r="Z27" s="96" t="str">
        <f t="shared" si="13"/>
        <v>ALCANZA</v>
      </c>
      <c r="AA27" s="97">
        <v>8.32</v>
      </c>
      <c r="AB27" s="97">
        <v>8.83</v>
      </c>
      <c r="AC27" s="95">
        <f t="shared" si="14"/>
        <v>8.5749999999999993</v>
      </c>
      <c r="AD27" s="96" t="str">
        <f t="shared" si="15"/>
        <v>ALCANZA</v>
      </c>
      <c r="AE27" s="98" t="s">
        <v>2</v>
      </c>
      <c r="AF27" s="98" t="s">
        <v>2</v>
      </c>
      <c r="AG27" s="99" t="s">
        <v>2</v>
      </c>
      <c r="AH27" s="96" t="s">
        <v>47</v>
      </c>
      <c r="AI27" s="6" t="s">
        <v>3</v>
      </c>
      <c r="AJ27" s="6" t="s">
        <v>3</v>
      </c>
      <c r="AK27" s="7" t="s">
        <v>3</v>
      </c>
      <c r="AL27" s="100">
        <f t="shared" si="1"/>
        <v>7.6057142857142859</v>
      </c>
      <c r="AM27" s="100">
        <f t="shared" si="2"/>
        <v>8.2028571428571428</v>
      </c>
      <c r="AN27" s="101">
        <f t="shared" si="16"/>
        <v>7.9042857142857148</v>
      </c>
      <c r="AO27" s="96" t="str">
        <f t="shared" si="17"/>
        <v>ALCANZA</v>
      </c>
    </row>
    <row r="28" spans="1:41" s="8" customFormat="1" x14ac:dyDescent="0.3">
      <c r="A28" s="102">
        <v>25</v>
      </c>
      <c r="B28" s="103" t="str">
        <f>[3]ASISTENCIA!B28</f>
        <v>TOAQUIZA TIGASI JEFERSON MAURICIO</v>
      </c>
      <c r="C28" s="95">
        <v>7.4399999999999995</v>
      </c>
      <c r="D28" s="95">
        <v>8.77</v>
      </c>
      <c r="E28" s="95">
        <f t="shared" si="3"/>
        <v>8.1050000000000004</v>
      </c>
      <c r="F28" s="96" t="str">
        <f t="shared" si="4"/>
        <v>ALCANZA</v>
      </c>
      <c r="G28" s="97">
        <v>7.67</v>
      </c>
      <c r="H28" s="97">
        <v>7.8900000000000006</v>
      </c>
      <c r="I28" s="95">
        <f t="shared" si="5"/>
        <v>7.78</v>
      </c>
      <c r="J28" s="96" t="str">
        <f t="shared" si="6"/>
        <v>ALCANZA</v>
      </c>
      <c r="K28" s="97">
        <v>8.76</v>
      </c>
      <c r="L28" s="97">
        <v>9.0300000000000011</v>
      </c>
      <c r="M28" s="95">
        <f t="shared" si="7"/>
        <v>8.8949999999999996</v>
      </c>
      <c r="N28" s="96" t="str">
        <f t="shared" si="8"/>
        <v>ALCANZA</v>
      </c>
      <c r="O28" s="97">
        <v>8.82</v>
      </c>
      <c r="P28" s="97">
        <v>9.2100000000000009</v>
      </c>
      <c r="Q28" s="95">
        <f t="shared" si="9"/>
        <v>9.0150000000000006</v>
      </c>
      <c r="R28" s="96" t="str">
        <f t="shared" si="10"/>
        <v>DOMINA</v>
      </c>
      <c r="S28" s="97">
        <v>7.8100000000000005</v>
      </c>
      <c r="T28" s="97">
        <v>8.94</v>
      </c>
      <c r="U28" s="95">
        <f t="shared" si="11"/>
        <v>8.375</v>
      </c>
      <c r="V28" s="96" t="str">
        <f t="shared" si="0"/>
        <v>ALCANZA</v>
      </c>
      <c r="W28" s="97">
        <v>8.35</v>
      </c>
      <c r="X28" s="97">
        <v>8.3699999999999992</v>
      </c>
      <c r="Y28" s="95">
        <f t="shared" si="12"/>
        <v>8.36</v>
      </c>
      <c r="Z28" s="96" t="str">
        <f t="shared" si="13"/>
        <v>ALCANZA</v>
      </c>
      <c r="AA28" s="97">
        <v>8.629999999999999</v>
      </c>
      <c r="AB28" s="97">
        <v>8.59</v>
      </c>
      <c r="AC28" s="95">
        <f t="shared" si="14"/>
        <v>8.61</v>
      </c>
      <c r="AD28" s="96" t="str">
        <f t="shared" si="15"/>
        <v>ALCANZA</v>
      </c>
      <c r="AE28" s="98" t="s">
        <v>2</v>
      </c>
      <c r="AF28" s="98" t="s">
        <v>2</v>
      </c>
      <c r="AG28" s="99" t="s">
        <v>2</v>
      </c>
      <c r="AH28" s="96" t="s">
        <v>47</v>
      </c>
      <c r="AI28" s="6" t="s">
        <v>3</v>
      </c>
      <c r="AJ28" s="6" t="s">
        <v>3</v>
      </c>
      <c r="AK28" s="7" t="s">
        <v>3</v>
      </c>
      <c r="AL28" s="100">
        <f t="shared" si="1"/>
        <v>8.2114285714285717</v>
      </c>
      <c r="AM28" s="100">
        <f t="shared" si="2"/>
        <v>8.6857142857142851</v>
      </c>
      <c r="AN28" s="101">
        <f t="shared" si="16"/>
        <v>8.4485714285714284</v>
      </c>
      <c r="AO28" s="96" t="str">
        <f t="shared" si="17"/>
        <v>ALCANZA</v>
      </c>
    </row>
    <row r="29" spans="1:41" s="8" customFormat="1" x14ac:dyDescent="0.3">
      <c r="A29" s="102">
        <v>26</v>
      </c>
      <c r="B29" s="103" t="str">
        <f>[3]ASISTENCIA!B29</f>
        <v>TOCTAGUANO ALMACHI LISETH ESTEFANIA</v>
      </c>
      <c r="C29" s="95">
        <v>7.76</v>
      </c>
      <c r="D29" s="95">
        <v>8.48</v>
      </c>
      <c r="E29" s="95">
        <f t="shared" si="3"/>
        <v>8.120000000000001</v>
      </c>
      <c r="F29" s="96" t="str">
        <f t="shared" si="4"/>
        <v>ALCANZA</v>
      </c>
      <c r="G29" s="97">
        <v>7.9700000000000006</v>
      </c>
      <c r="H29" s="97">
        <v>8.06</v>
      </c>
      <c r="I29" s="95">
        <f t="shared" si="5"/>
        <v>8.0150000000000006</v>
      </c>
      <c r="J29" s="96" t="str">
        <f t="shared" si="6"/>
        <v>ALCANZA</v>
      </c>
      <c r="K29" s="97">
        <v>8.58</v>
      </c>
      <c r="L29" s="97">
        <v>8.7000000000000011</v>
      </c>
      <c r="M29" s="95">
        <f t="shared" si="7"/>
        <v>8.64</v>
      </c>
      <c r="N29" s="96" t="str">
        <f t="shared" si="8"/>
        <v>ALCANZA</v>
      </c>
      <c r="O29" s="97">
        <v>8.5299999999999994</v>
      </c>
      <c r="P29" s="97">
        <v>9.0399999999999991</v>
      </c>
      <c r="Q29" s="95">
        <f t="shared" si="9"/>
        <v>8.7850000000000001</v>
      </c>
      <c r="R29" s="96" t="str">
        <f t="shared" si="10"/>
        <v>ALCANZA</v>
      </c>
      <c r="S29" s="97">
        <v>7.92</v>
      </c>
      <c r="T29" s="97">
        <v>8.9600000000000009</v>
      </c>
      <c r="U29" s="95">
        <f t="shared" si="11"/>
        <v>8.4400000000000013</v>
      </c>
      <c r="V29" s="96" t="str">
        <f t="shared" si="0"/>
        <v>ALCANZA</v>
      </c>
      <c r="W29" s="97">
        <v>8.33</v>
      </c>
      <c r="X29" s="97">
        <v>8.43</v>
      </c>
      <c r="Y29" s="95">
        <f t="shared" si="12"/>
        <v>8.379999999999999</v>
      </c>
      <c r="Z29" s="96" t="str">
        <f t="shared" si="13"/>
        <v>ALCANZA</v>
      </c>
      <c r="AA29" s="97">
        <v>8.32</v>
      </c>
      <c r="AB29" s="97">
        <v>8.52</v>
      </c>
      <c r="AC29" s="95">
        <f t="shared" si="14"/>
        <v>8.42</v>
      </c>
      <c r="AD29" s="96" t="str">
        <f t="shared" si="15"/>
        <v>ALCANZA</v>
      </c>
      <c r="AE29" s="98" t="s">
        <v>2</v>
      </c>
      <c r="AF29" s="98" t="s">
        <v>2</v>
      </c>
      <c r="AG29" s="99" t="s">
        <v>2</v>
      </c>
      <c r="AH29" s="96" t="s">
        <v>47</v>
      </c>
      <c r="AI29" s="6" t="s">
        <v>3</v>
      </c>
      <c r="AJ29" s="6" t="s">
        <v>3</v>
      </c>
      <c r="AK29" s="7" t="s">
        <v>3</v>
      </c>
      <c r="AL29" s="100">
        <f t="shared" si="1"/>
        <v>8.201428571428572</v>
      </c>
      <c r="AM29" s="100">
        <f t="shared" si="2"/>
        <v>8.5985714285714288</v>
      </c>
      <c r="AN29" s="101">
        <f t="shared" si="16"/>
        <v>8.4</v>
      </c>
      <c r="AO29" s="96" t="str">
        <f t="shared" si="17"/>
        <v>ALCANZA</v>
      </c>
    </row>
    <row r="30" spans="1:41" s="8" customFormat="1" x14ac:dyDescent="0.3">
      <c r="A30" s="102">
        <v>27</v>
      </c>
      <c r="B30" s="103" t="str">
        <f>[3]ASISTENCIA!B30</f>
        <v>VILCA IZA LUIS MIGUEL</v>
      </c>
      <c r="C30" s="95">
        <v>7.2099999999999991</v>
      </c>
      <c r="D30" s="95">
        <v>7.51</v>
      </c>
      <c r="E30" s="95">
        <f t="shared" si="3"/>
        <v>7.3599999999999994</v>
      </c>
      <c r="F30" s="96" t="str">
        <f t="shared" si="4"/>
        <v>ALCANZA</v>
      </c>
      <c r="G30" s="97">
        <v>8.83</v>
      </c>
      <c r="H30" s="97">
        <v>8.66</v>
      </c>
      <c r="I30" s="95">
        <f t="shared" si="5"/>
        <v>8.745000000000001</v>
      </c>
      <c r="J30" s="96" t="str">
        <f t="shared" si="6"/>
        <v>ALCANZA</v>
      </c>
      <c r="K30" s="97">
        <v>7.3500000000000005</v>
      </c>
      <c r="L30" s="97">
        <v>8.58</v>
      </c>
      <c r="M30" s="95">
        <f t="shared" si="7"/>
        <v>7.9649999999999999</v>
      </c>
      <c r="N30" s="96" t="str">
        <f t="shared" si="8"/>
        <v>ALCANZA</v>
      </c>
      <c r="O30" s="97">
        <v>7.48</v>
      </c>
      <c r="P30" s="97">
        <v>7.93</v>
      </c>
      <c r="Q30" s="95">
        <f t="shared" si="9"/>
        <v>7.7050000000000001</v>
      </c>
      <c r="R30" s="96" t="str">
        <f t="shared" si="10"/>
        <v>ALCANZA</v>
      </c>
      <c r="S30" s="97">
        <v>7.6899999999999995</v>
      </c>
      <c r="T30" s="97">
        <v>8.120000000000001</v>
      </c>
      <c r="U30" s="95">
        <f t="shared" si="11"/>
        <v>7.9050000000000002</v>
      </c>
      <c r="V30" s="96" t="str">
        <f t="shared" si="0"/>
        <v>ALCANZA</v>
      </c>
      <c r="W30" s="97">
        <v>7.32</v>
      </c>
      <c r="X30" s="97">
        <v>8.09</v>
      </c>
      <c r="Y30" s="95">
        <f t="shared" si="12"/>
        <v>7.7050000000000001</v>
      </c>
      <c r="Z30" s="96" t="str">
        <f t="shared" si="13"/>
        <v>ALCANZA</v>
      </c>
      <c r="AA30" s="97">
        <v>8.68</v>
      </c>
      <c r="AB30" s="97">
        <v>9.01</v>
      </c>
      <c r="AC30" s="95">
        <f t="shared" si="14"/>
        <v>8.8449999999999989</v>
      </c>
      <c r="AD30" s="96" t="str">
        <f t="shared" si="15"/>
        <v>ALCANZA</v>
      </c>
      <c r="AE30" s="98" t="s">
        <v>2</v>
      </c>
      <c r="AF30" s="98" t="s">
        <v>2</v>
      </c>
      <c r="AG30" s="99" t="s">
        <v>2</v>
      </c>
      <c r="AH30" s="96" t="s">
        <v>47</v>
      </c>
      <c r="AI30" s="6" t="s">
        <v>3</v>
      </c>
      <c r="AJ30" s="6" t="s">
        <v>3</v>
      </c>
      <c r="AK30" s="7" t="s">
        <v>3</v>
      </c>
      <c r="AL30" s="100">
        <f t="shared" si="1"/>
        <v>7.7942857142857145</v>
      </c>
      <c r="AM30" s="100">
        <f t="shared" si="2"/>
        <v>8.2714285714285705</v>
      </c>
      <c r="AN30" s="101">
        <f t="shared" si="16"/>
        <v>8.0328571428571429</v>
      </c>
      <c r="AO30" s="96" t="str">
        <f t="shared" si="17"/>
        <v>ALCANZA</v>
      </c>
    </row>
    <row r="31" spans="1:41" s="8" customFormat="1" x14ac:dyDescent="0.3">
      <c r="A31" s="102">
        <v>28</v>
      </c>
      <c r="B31" s="103" t="str">
        <f>[3]ASISTENCIA!B31</f>
        <v>ZAPATA CHACHA SILVIA PATRICIA</v>
      </c>
      <c r="C31" s="95">
        <v>7.59</v>
      </c>
      <c r="D31" s="95">
        <v>8.2100000000000009</v>
      </c>
      <c r="E31" s="95">
        <f t="shared" si="3"/>
        <v>7.9</v>
      </c>
      <c r="F31" s="96" t="str">
        <f t="shared" si="4"/>
        <v>ALCANZA</v>
      </c>
      <c r="G31" s="97">
        <v>8.07</v>
      </c>
      <c r="H31" s="97">
        <v>8.0500000000000007</v>
      </c>
      <c r="I31" s="95">
        <f t="shared" si="5"/>
        <v>8.06</v>
      </c>
      <c r="J31" s="96" t="str">
        <f t="shared" si="6"/>
        <v>ALCANZA</v>
      </c>
      <c r="K31" s="97">
        <v>8.5300000000000011</v>
      </c>
      <c r="L31" s="97">
        <v>8.85</v>
      </c>
      <c r="M31" s="95">
        <f t="shared" si="7"/>
        <v>8.6900000000000013</v>
      </c>
      <c r="N31" s="96" t="str">
        <f t="shared" si="8"/>
        <v>ALCANZA</v>
      </c>
      <c r="O31" s="97">
        <v>8.19</v>
      </c>
      <c r="P31" s="97">
        <v>8.69</v>
      </c>
      <c r="Q31" s="95">
        <f t="shared" si="9"/>
        <v>8.44</v>
      </c>
      <c r="R31" s="96" t="str">
        <f t="shared" si="10"/>
        <v>ALCANZA</v>
      </c>
      <c r="S31" s="97">
        <v>7.24</v>
      </c>
      <c r="T31" s="97">
        <v>8.85</v>
      </c>
      <c r="U31" s="95">
        <f t="shared" si="11"/>
        <v>8.0449999999999999</v>
      </c>
      <c r="V31" s="96" t="str">
        <f t="shared" si="0"/>
        <v>ALCANZA</v>
      </c>
      <c r="W31" s="97">
        <v>7.98</v>
      </c>
      <c r="X31" s="97">
        <v>8.69</v>
      </c>
      <c r="Y31" s="95">
        <f t="shared" si="12"/>
        <v>8.3350000000000009</v>
      </c>
      <c r="Z31" s="96" t="str">
        <f t="shared" si="13"/>
        <v>ALCANZA</v>
      </c>
      <c r="AA31" s="97">
        <v>8.73</v>
      </c>
      <c r="AB31" s="97">
        <v>8.7900000000000009</v>
      </c>
      <c r="AC31" s="95">
        <f t="shared" si="14"/>
        <v>8.7600000000000016</v>
      </c>
      <c r="AD31" s="96" t="str">
        <f t="shared" si="15"/>
        <v>ALCANZA</v>
      </c>
      <c r="AE31" s="98" t="s">
        <v>2</v>
      </c>
      <c r="AF31" s="98" t="s">
        <v>2</v>
      </c>
      <c r="AG31" s="99" t="s">
        <v>2</v>
      </c>
      <c r="AH31" s="96" t="s">
        <v>47</v>
      </c>
      <c r="AI31" s="6" t="s">
        <v>2</v>
      </c>
      <c r="AJ31" s="6" t="s">
        <v>2</v>
      </c>
      <c r="AK31" s="7" t="s">
        <v>2</v>
      </c>
      <c r="AL31" s="100">
        <f t="shared" si="1"/>
        <v>8.0471428571428589</v>
      </c>
      <c r="AM31" s="100">
        <f t="shared" si="2"/>
        <v>8.59</v>
      </c>
      <c r="AN31" s="101">
        <f t="shared" si="16"/>
        <v>8.3185714285714294</v>
      </c>
      <c r="AO31" s="96" t="str">
        <f t="shared" si="17"/>
        <v>ALCANZA</v>
      </c>
    </row>
    <row r="32" spans="1:41" s="8" customFormat="1" x14ac:dyDescent="0.3">
      <c r="A32" s="9"/>
      <c r="B32" s="37"/>
      <c r="C32" s="5"/>
      <c r="D32" s="5"/>
      <c r="E32" s="5"/>
      <c r="F32" s="21"/>
      <c r="G32" s="6"/>
      <c r="H32" s="6"/>
      <c r="I32" s="104"/>
      <c r="J32" s="21"/>
      <c r="K32" s="6"/>
      <c r="L32" s="6"/>
      <c r="M32" s="6"/>
      <c r="N32" s="21"/>
      <c r="O32" s="6"/>
      <c r="P32" s="6"/>
      <c r="Q32" s="6"/>
      <c r="R32" s="21"/>
      <c r="S32" s="6"/>
      <c r="T32" s="6"/>
      <c r="U32" s="6"/>
      <c r="V32" s="21"/>
      <c r="W32" s="6"/>
      <c r="X32" s="6"/>
      <c r="Y32" s="6"/>
      <c r="Z32" s="21"/>
      <c r="AA32" s="6"/>
      <c r="AB32" s="6"/>
      <c r="AC32" s="6"/>
      <c r="AD32" s="21"/>
      <c r="AE32" s="6"/>
      <c r="AF32" s="98"/>
      <c r="AG32" s="7"/>
      <c r="AH32" s="7"/>
      <c r="AI32" s="6"/>
      <c r="AJ32" s="6"/>
      <c r="AK32" s="7"/>
      <c r="AL32" s="6"/>
      <c r="AM32" s="6"/>
      <c r="AN32" s="7"/>
      <c r="AO32" s="21"/>
    </row>
    <row r="33" spans="1:41" s="8" customFormat="1" x14ac:dyDescent="0.3">
      <c r="A33" s="9"/>
      <c r="B33" s="38"/>
      <c r="C33" s="5"/>
      <c r="D33" s="5"/>
      <c r="E33" s="5"/>
      <c r="F33" s="21"/>
      <c r="G33" s="6"/>
      <c r="H33" s="6"/>
      <c r="I33" s="104"/>
      <c r="J33" s="21"/>
      <c r="K33" s="6"/>
      <c r="L33" s="6"/>
      <c r="M33" s="6"/>
      <c r="N33" s="21"/>
      <c r="O33" s="6"/>
      <c r="P33" s="6"/>
      <c r="Q33" s="6"/>
      <c r="R33" s="21"/>
      <c r="S33" s="6"/>
      <c r="T33" s="6"/>
      <c r="U33" s="6"/>
      <c r="V33" s="21"/>
      <c r="W33" s="6"/>
      <c r="X33" s="6"/>
      <c r="Y33" s="6"/>
      <c r="Z33" s="21"/>
      <c r="AA33" s="6"/>
      <c r="AB33" s="6"/>
      <c r="AC33" s="6"/>
      <c r="AD33" s="21"/>
      <c r="AE33" s="6"/>
      <c r="AF33" s="6"/>
      <c r="AG33" s="7"/>
      <c r="AH33" s="7"/>
      <c r="AI33" s="6"/>
      <c r="AJ33" s="6"/>
      <c r="AK33" s="7"/>
      <c r="AL33" s="6"/>
      <c r="AM33" s="6"/>
      <c r="AN33" s="7"/>
      <c r="AO33" s="21"/>
    </row>
    <row r="34" spans="1:41" x14ac:dyDescent="0.3">
      <c r="A34" s="143" t="s">
        <v>6</v>
      </c>
      <c r="B34" s="144"/>
      <c r="C34" s="10">
        <f>AVERAGE(C4:C33)</f>
        <v>7.3917857142857128</v>
      </c>
      <c r="D34" s="10">
        <f t="shared" ref="D34:E34" si="18">AVERAGE(D4:D33)</f>
        <v>8.0217857142857127</v>
      </c>
      <c r="E34" s="10">
        <f t="shared" si="18"/>
        <v>7.7067857142857159</v>
      </c>
      <c r="F34" s="10"/>
      <c r="G34" s="11">
        <f>AVERAGE(G4:G33)</f>
        <v>7.9574999999999987</v>
      </c>
      <c r="H34" s="11">
        <f t="shared" ref="H34:I34" si="19">AVERAGE(H4:H33)</f>
        <v>8.1428571428571423</v>
      </c>
      <c r="I34" s="11">
        <f t="shared" si="19"/>
        <v>8.0501785714285727</v>
      </c>
      <c r="J34" s="11"/>
      <c r="K34" s="12">
        <f>AVERAGE(K4:K31)</f>
        <v>8.018928571428571</v>
      </c>
      <c r="L34" s="12">
        <f t="shared" ref="L34:M34" si="20">AVERAGE(L4:L31)</f>
        <v>8.6328571428571426</v>
      </c>
      <c r="M34" s="12">
        <f t="shared" si="20"/>
        <v>8.3258928571428577</v>
      </c>
      <c r="N34" s="12"/>
      <c r="O34" s="13">
        <f>AVERAGE(O4:O33)</f>
        <v>8.3785714285714263</v>
      </c>
      <c r="P34" s="13">
        <f t="shared" ref="P34:Q34" si="21">AVERAGE(P4:P33)</f>
        <v>8.7324999999999999</v>
      </c>
      <c r="Q34" s="13">
        <f t="shared" si="21"/>
        <v>8.5555357142857122</v>
      </c>
      <c r="R34" s="13"/>
      <c r="S34" s="14">
        <f>AVERAGE(S4:S33)</f>
        <v>7.6507142857142858</v>
      </c>
      <c r="T34" s="14">
        <f t="shared" ref="T34:U34" si="22">AVERAGE(T4:T33)</f>
        <v>8.2657142857142851</v>
      </c>
      <c r="U34" s="14">
        <f t="shared" si="22"/>
        <v>7.958214285714285</v>
      </c>
      <c r="V34" s="14"/>
      <c r="W34" s="15">
        <f>AVERAGE(W4:W33)</f>
        <v>7.8639285714285689</v>
      </c>
      <c r="X34" s="15">
        <f t="shared" ref="X34:Y34" si="23">AVERAGE(X4:X33)</f>
        <v>8.2885714285714265</v>
      </c>
      <c r="Y34" s="15">
        <f t="shared" si="23"/>
        <v>8.0762500000000017</v>
      </c>
      <c r="Z34" s="15"/>
      <c r="AA34" s="16">
        <f>AVERAGE(AA4:AA33)</f>
        <v>8.5089285714285712</v>
      </c>
      <c r="AB34" s="16">
        <f t="shared" ref="AB34:AC34" si="24">AVERAGE(AB4:AB33)</f>
        <v>8.7321428571428559</v>
      </c>
      <c r="AC34" s="16">
        <f t="shared" si="24"/>
        <v>8.6205357142857117</v>
      </c>
      <c r="AD34" s="16"/>
      <c r="AE34" s="32"/>
      <c r="AF34" s="32"/>
      <c r="AG34" s="33" t="s">
        <v>2</v>
      </c>
      <c r="AH34" s="33"/>
      <c r="AI34" s="106"/>
      <c r="AJ34" s="106"/>
      <c r="AK34" s="106"/>
      <c r="AL34" s="34">
        <f>AVERAGE(AL4:AL33)</f>
        <v>7.9671938775510212</v>
      </c>
      <c r="AM34" s="17">
        <f>AVERAGE(AM4:AM26)</f>
        <v>8.387701863354037</v>
      </c>
      <c r="AN34" s="2">
        <f>AVERAGE(AL34:AM34)</f>
        <v>8.1774478704525286</v>
      </c>
    </row>
    <row r="35" spans="1:41" ht="16.5" customHeight="1" x14ac:dyDescent="0.3">
      <c r="C35" s="120" t="s">
        <v>19</v>
      </c>
      <c r="D35" s="121"/>
      <c r="E35" s="118" t="s">
        <v>20</v>
      </c>
      <c r="F35" s="118" t="s">
        <v>21</v>
      </c>
      <c r="G35" s="120" t="s">
        <v>19</v>
      </c>
      <c r="H35" s="121"/>
      <c r="I35" s="118" t="s">
        <v>20</v>
      </c>
      <c r="J35" s="118" t="s">
        <v>21</v>
      </c>
      <c r="K35" s="120" t="s">
        <v>19</v>
      </c>
      <c r="L35" s="121"/>
      <c r="M35" s="118" t="s">
        <v>20</v>
      </c>
      <c r="N35" s="118" t="s">
        <v>21</v>
      </c>
      <c r="O35" s="120" t="s">
        <v>19</v>
      </c>
      <c r="P35" s="121"/>
      <c r="Q35" s="118" t="s">
        <v>20</v>
      </c>
      <c r="R35" s="118" t="s">
        <v>21</v>
      </c>
      <c r="S35" s="120" t="s">
        <v>19</v>
      </c>
      <c r="T35" s="121"/>
      <c r="U35" s="118" t="s">
        <v>20</v>
      </c>
      <c r="V35" s="118" t="s">
        <v>21</v>
      </c>
      <c r="W35" s="120" t="s">
        <v>19</v>
      </c>
      <c r="X35" s="121"/>
      <c r="Y35" s="118" t="s">
        <v>20</v>
      </c>
      <c r="Z35" s="118" t="s">
        <v>21</v>
      </c>
      <c r="AA35" s="120" t="s">
        <v>19</v>
      </c>
      <c r="AB35" s="121"/>
      <c r="AC35" s="118" t="s">
        <v>20</v>
      </c>
      <c r="AD35" s="124" t="s">
        <v>21</v>
      </c>
      <c r="AE35" s="120" t="s">
        <v>19</v>
      </c>
      <c r="AF35" s="121"/>
      <c r="AG35" s="118" t="s">
        <v>20</v>
      </c>
      <c r="AH35" s="118" t="s">
        <v>21</v>
      </c>
      <c r="AI35" s="77"/>
      <c r="AJ35" s="77"/>
      <c r="AK35" s="77"/>
      <c r="AL35" s="138"/>
      <c r="AN35" s="139" t="s">
        <v>45</v>
      </c>
    </row>
    <row r="36" spans="1:41" ht="16.5" customHeight="1" x14ac:dyDescent="0.3">
      <c r="C36" s="122"/>
      <c r="D36" s="123"/>
      <c r="E36" s="119"/>
      <c r="F36" s="119"/>
      <c r="G36" s="122"/>
      <c r="H36" s="123"/>
      <c r="I36" s="119"/>
      <c r="J36" s="119"/>
      <c r="K36" s="122"/>
      <c r="L36" s="123"/>
      <c r="M36" s="119"/>
      <c r="N36" s="119"/>
      <c r="O36" s="122"/>
      <c r="P36" s="123"/>
      <c r="Q36" s="119"/>
      <c r="R36" s="119"/>
      <c r="S36" s="122"/>
      <c r="T36" s="123"/>
      <c r="U36" s="119"/>
      <c r="V36" s="119"/>
      <c r="W36" s="122"/>
      <c r="X36" s="123"/>
      <c r="Y36" s="119"/>
      <c r="Z36" s="119"/>
      <c r="AA36" s="122"/>
      <c r="AB36" s="123"/>
      <c r="AC36" s="119"/>
      <c r="AD36" s="125"/>
      <c r="AE36" s="122"/>
      <c r="AF36" s="123"/>
      <c r="AG36" s="119"/>
      <c r="AH36" s="119"/>
      <c r="AI36" s="77"/>
      <c r="AJ36" s="77"/>
      <c r="AK36" s="77"/>
      <c r="AL36" s="138"/>
      <c r="AN36" s="140"/>
    </row>
    <row r="37" spans="1:41" ht="38.25" customHeight="1" x14ac:dyDescent="0.3">
      <c r="C37" s="22" t="s">
        <v>22</v>
      </c>
      <c r="D37" s="24" t="s">
        <v>23</v>
      </c>
      <c r="E37" s="25">
        <f>COUNTIF($F$4:$F$33,"DOMINA")</f>
        <v>1</v>
      </c>
      <c r="F37" s="26">
        <f>IFERROR(E37/$E$41,"")</f>
        <v>3.5714285714285712E-2</v>
      </c>
      <c r="G37" s="22" t="s">
        <v>22</v>
      </c>
      <c r="H37" s="24" t="s">
        <v>33</v>
      </c>
      <c r="I37" s="25">
        <f>COUNTIF($J$4:$J33,"DOMINA")</f>
        <v>2</v>
      </c>
      <c r="J37" s="26">
        <f>IFERROR(I37/$E$41,"")</f>
        <v>7.1428571428571425E-2</v>
      </c>
      <c r="K37" s="22" t="s">
        <v>22</v>
      </c>
      <c r="L37" s="24" t="s">
        <v>33</v>
      </c>
      <c r="M37" s="25">
        <f>COUNTIF($N$4:$N$33,"DOMINA")</f>
        <v>2</v>
      </c>
      <c r="N37" s="26">
        <f>IFERROR(M37/$E$41,"")</f>
        <v>7.1428571428571425E-2</v>
      </c>
      <c r="O37" s="22" t="s">
        <v>22</v>
      </c>
      <c r="P37" s="24" t="s">
        <v>37</v>
      </c>
      <c r="Q37" s="25">
        <f>COUNTIF($R$4:$R$33,"DOMINA")</f>
        <v>7</v>
      </c>
      <c r="R37" s="26">
        <f>IFERROR(Q37/$E$41,"")</f>
        <v>0.25</v>
      </c>
      <c r="S37" s="22" t="s">
        <v>22</v>
      </c>
      <c r="T37" s="24" t="s">
        <v>37</v>
      </c>
      <c r="U37" s="25">
        <f>COUNTIF($V$4:$V$33,"DOMINA")</f>
        <v>1</v>
      </c>
      <c r="V37" s="26">
        <f>IFERROR(U37/$E$41,"")</f>
        <v>3.5714285714285712E-2</v>
      </c>
      <c r="W37" s="22" t="s">
        <v>22</v>
      </c>
      <c r="X37" s="24" t="s">
        <v>38</v>
      </c>
      <c r="Y37" s="25">
        <f>COUNTIF($Z$4:$Z$33,"DOMINA")</f>
        <v>0</v>
      </c>
      <c r="Z37" s="26">
        <f>IFERROR(Y37/$E$41,"")</f>
        <v>0</v>
      </c>
      <c r="AA37" s="22" t="s">
        <v>22</v>
      </c>
      <c r="AB37" s="24" t="s">
        <v>38</v>
      </c>
      <c r="AC37" s="25">
        <f>COUNTIF($AD$4:$AD$33,"DOMINA")</f>
        <v>4</v>
      </c>
      <c r="AD37" s="26">
        <f>IFERROR(AC37/$E$41,"")</f>
        <v>0.14285714285714285</v>
      </c>
      <c r="AE37" s="22" t="s">
        <v>22</v>
      </c>
      <c r="AF37" s="24" t="s">
        <v>38</v>
      </c>
      <c r="AG37" s="25">
        <f>COUNTIF($AH$4:$AH$33,"DOMINA")</f>
        <v>23</v>
      </c>
      <c r="AH37" s="26">
        <f>IFERROR(AG37/$AG$41,"")</f>
        <v>0.8214285714285714</v>
      </c>
      <c r="AI37" s="35"/>
      <c r="AJ37" s="35"/>
      <c r="AK37" s="107"/>
      <c r="AL37" s="35"/>
      <c r="AN37" s="105"/>
    </row>
    <row r="38" spans="1:41" ht="38.25" customHeight="1" x14ac:dyDescent="0.3">
      <c r="C38" s="22" t="s">
        <v>24</v>
      </c>
      <c r="D38" s="27" t="s">
        <v>25</v>
      </c>
      <c r="E38" s="25">
        <f>COUNTIF($F$4:$F$33,"ALCANZA")</f>
        <v>24</v>
      </c>
      <c r="F38" s="26">
        <f>IFERROR(E38/$E$41,"")</f>
        <v>0.8571428571428571</v>
      </c>
      <c r="G38" s="22" t="s">
        <v>24</v>
      </c>
      <c r="H38" s="27" t="s">
        <v>34</v>
      </c>
      <c r="I38" s="25">
        <f>COUNTIF($J$4:$J34,"ALCANZA")</f>
        <v>26</v>
      </c>
      <c r="J38" s="26">
        <f>IFERROR(I38/$E$41,"")</f>
        <v>0.9285714285714286</v>
      </c>
      <c r="K38" s="22" t="s">
        <v>24</v>
      </c>
      <c r="L38" s="27" t="s">
        <v>34</v>
      </c>
      <c r="M38" s="25">
        <f>COUNTIF($N$4:$N$33,"ALCANZA")</f>
        <v>26</v>
      </c>
      <c r="N38" s="26">
        <f>IFERROR(M38/$E$41,"")</f>
        <v>0.9285714285714286</v>
      </c>
      <c r="O38" s="22" t="s">
        <v>24</v>
      </c>
      <c r="P38" s="27" t="s">
        <v>39</v>
      </c>
      <c r="Q38" s="25">
        <f>COUNTIF($R$4:$R$33,"ALCANZA")</f>
        <v>21</v>
      </c>
      <c r="R38" s="26">
        <f>IFERROR(Q38/$E$41,"")</f>
        <v>0.75</v>
      </c>
      <c r="S38" s="22" t="s">
        <v>24</v>
      </c>
      <c r="T38" s="27" t="s">
        <v>39</v>
      </c>
      <c r="U38" s="25">
        <f>COUNTIF($V$4:$V$33,"ALCANZA")</f>
        <v>27</v>
      </c>
      <c r="V38" s="26">
        <f>IFERROR(U38/$E$41,"")</f>
        <v>0.9642857142857143</v>
      </c>
      <c r="W38" s="22" t="s">
        <v>24</v>
      </c>
      <c r="X38" s="27" t="s">
        <v>40</v>
      </c>
      <c r="Y38" s="25">
        <f>COUNTIF($Z$4:$Z$33,"ALCANZA")</f>
        <v>28</v>
      </c>
      <c r="Z38" s="26">
        <f>IFERROR(Y38/$E$41,"")</f>
        <v>1</v>
      </c>
      <c r="AA38" s="22" t="s">
        <v>24</v>
      </c>
      <c r="AB38" s="27" t="s">
        <v>40</v>
      </c>
      <c r="AC38" s="25">
        <f>COUNTIF($AD$4:$AD$33,"ALCANZA")</f>
        <v>24</v>
      </c>
      <c r="AD38" s="26">
        <f>IFERROR(AC38/$E$41,"")</f>
        <v>0.8571428571428571</v>
      </c>
      <c r="AE38" s="22" t="s">
        <v>24</v>
      </c>
      <c r="AF38" s="27" t="s">
        <v>40</v>
      </c>
      <c r="AG38" s="25">
        <f>COUNTIF($AH$4:$AH$33,"ALCANZA")</f>
        <v>5</v>
      </c>
      <c r="AH38" s="26">
        <f>IFERROR(AG38/$AG$41,"")</f>
        <v>0.17857142857142858</v>
      </c>
      <c r="AI38" s="35"/>
      <c r="AJ38" s="35"/>
      <c r="AK38" s="107"/>
      <c r="AL38" s="35"/>
      <c r="AN38" s="20"/>
    </row>
    <row r="39" spans="1:41" ht="38.25" customHeight="1" x14ac:dyDescent="0.3">
      <c r="C39" s="22" t="s">
        <v>26</v>
      </c>
      <c r="D39" s="27" t="s">
        <v>27</v>
      </c>
      <c r="E39" s="25">
        <f>COUNTIF($F$4:$F$33,"ESTÁ PRÓXIMO")</f>
        <v>3</v>
      </c>
      <c r="F39" s="26">
        <f>IFERROR(E39/$E$41,"")</f>
        <v>0.10714285714285714</v>
      </c>
      <c r="G39" s="22" t="s">
        <v>26</v>
      </c>
      <c r="H39" s="27" t="s">
        <v>35</v>
      </c>
      <c r="I39" s="25">
        <f>COUNTIF($J$4:$J35,"ESTÁ PRÓXIMO")</f>
        <v>0</v>
      </c>
      <c r="J39" s="26">
        <f>IFERROR(I39/$E$41,"")</f>
        <v>0</v>
      </c>
      <c r="K39" s="22" t="s">
        <v>26</v>
      </c>
      <c r="L39" s="27" t="s">
        <v>35</v>
      </c>
      <c r="M39" s="25">
        <f>COUNTIF($N$4:$N$33,"ESTÁ PRÓXIMO")</f>
        <v>0</v>
      </c>
      <c r="N39" s="26">
        <f>IFERROR(M39/$E$41,"")</f>
        <v>0</v>
      </c>
      <c r="O39" s="22" t="s">
        <v>26</v>
      </c>
      <c r="P39" s="27" t="s">
        <v>41</v>
      </c>
      <c r="Q39" s="25">
        <f>COUNTIF($R$4:$R$33,"ESTÁ PRÓXIMO")</f>
        <v>0</v>
      </c>
      <c r="R39" s="26">
        <f>IFERROR(Q39/$E$41,"")</f>
        <v>0</v>
      </c>
      <c r="S39" s="22" t="s">
        <v>26</v>
      </c>
      <c r="T39" s="27" t="s">
        <v>41</v>
      </c>
      <c r="U39" s="25">
        <f>COUNTIF($V$4:$V$33,"ESTÁ PRÓXIMO")</f>
        <v>0</v>
      </c>
      <c r="V39" s="26">
        <f>IFERROR(U39/$E$41,"")</f>
        <v>0</v>
      </c>
      <c r="W39" s="22" t="s">
        <v>26</v>
      </c>
      <c r="X39" s="27" t="s">
        <v>42</v>
      </c>
      <c r="Y39" s="25">
        <f>COUNTIF($Z$4:$Z$33,"ESTÁ PRÓXIMO")</f>
        <v>0</v>
      </c>
      <c r="Z39" s="26">
        <f>IFERROR(Y39/$E$41,"")</f>
        <v>0</v>
      </c>
      <c r="AA39" s="22" t="s">
        <v>26</v>
      </c>
      <c r="AB39" s="27" t="s">
        <v>42</v>
      </c>
      <c r="AC39" s="25">
        <f>COUNTIF($AD$4:$AD$33,"ESTÁ PRÓXIMO")</f>
        <v>0</v>
      </c>
      <c r="AD39" s="26">
        <f>IFERROR(AC39/$E$41,"")</f>
        <v>0</v>
      </c>
      <c r="AE39" s="22" t="s">
        <v>26</v>
      </c>
      <c r="AF39" s="27" t="s">
        <v>42</v>
      </c>
      <c r="AG39" s="25">
        <f>COUNTIF($AH$4:$AH$33,"ESTÁ PRÓXIMO")</f>
        <v>0</v>
      </c>
      <c r="AH39" s="26">
        <f>IFERROR(AG39/$AG$41,"")</f>
        <v>0</v>
      </c>
      <c r="AI39" s="35"/>
      <c r="AJ39" s="35"/>
      <c r="AK39" s="107"/>
      <c r="AL39" s="35"/>
      <c r="AN39" s="20"/>
    </row>
    <row r="40" spans="1:41" ht="54" x14ac:dyDescent="0.3">
      <c r="C40" s="22" t="s">
        <v>28</v>
      </c>
      <c r="D40" s="27" t="s">
        <v>29</v>
      </c>
      <c r="E40" s="25">
        <f>COUNTIF($F$4:$F$33,"NO ALCANZA")</f>
        <v>0</v>
      </c>
      <c r="F40" s="26">
        <f>IFERROR(E40/$E$41,"")</f>
        <v>0</v>
      </c>
      <c r="G40" s="22" t="s">
        <v>28</v>
      </c>
      <c r="H40" s="27" t="s">
        <v>36</v>
      </c>
      <c r="I40" s="25">
        <f>COUNTIF($J$4:$J36,"NO ALCANZA")</f>
        <v>0</v>
      </c>
      <c r="J40" s="26">
        <f>IFERROR(I40/$E$41,"")</f>
        <v>0</v>
      </c>
      <c r="K40" s="22" t="s">
        <v>28</v>
      </c>
      <c r="L40" s="27" t="s">
        <v>36</v>
      </c>
      <c r="M40" s="25">
        <f>COUNTIF($N$4:$N$33,"NO ALCANZA")</f>
        <v>0</v>
      </c>
      <c r="N40" s="26">
        <f>IFERROR(M40/$E$41,"")</f>
        <v>0</v>
      </c>
      <c r="O40" s="22" t="s">
        <v>28</v>
      </c>
      <c r="P40" s="27" t="s">
        <v>43</v>
      </c>
      <c r="Q40" s="25">
        <f>COUNTIF($R$4:$R$33,"NO ALCANZA")</f>
        <v>0</v>
      </c>
      <c r="R40" s="26">
        <f>IFERROR(Q40/$E$41,"")</f>
        <v>0</v>
      </c>
      <c r="S40" s="22" t="s">
        <v>28</v>
      </c>
      <c r="T40" s="27" t="s">
        <v>43</v>
      </c>
      <c r="U40" s="25">
        <f>COUNTIF($V$4:$V$33,"NO ALCANZA")</f>
        <v>0</v>
      </c>
      <c r="V40" s="26">
        <f>IFERROR(U40/$E$41,"")</f>
        <v>0</v>
      </c>
      <c r="W40" s="22" t="s">
        <v>28</v>
      </c>
      <c r="X40" s="27" t="s">
        <v>44</v>
      </c>
      <c r="Y40" s="25">
        <f>COUNTIF($Z$4:$Z$33,"NO ALCANZA")</f>
        <v>0</v>
      </c>
      <c r="Z40" s="26">
        <f>IFERROR(Y40/$E$41,"")</f>
        <v>0</v>
      </c>
      <c r="AA40" s="22" t="s">
        <v>28</v>
      </c>
      <c r="AB40" s="27" t="s">
        <v>44</v>
      </c>
      <c r="AC40" s="25">
        <f>COUNTIF($AD$4:$AD$33,"NO ALCANZA")</f>
        <v>0</v>
      </c>
      <c r="AD40" s="26">
        <f>IFERROR(AC40/$E$41,"")</f>
        <v>0</v>
      </c>
      <c r="AE40" s="22" t="s">
        <v>28</v>
      </c>
      <c r="AF40" s="27" t="s">
        <v>44</v>
      </c>
      <c r="AG40" s="25">
        <f>COUNTIF($AH$4:$AH$33,"NO ALCANZA")</f>
        <v>0</v>
      </c>
      <c r="AH40" s="26">
        <f>IFERROR(AG40/$AG$41,"")</f>
        <v>0</v>
      </c>
      <c r="AI40" s="35"/>
      <c r="AJ40" s="35"/>
      <c r="AK40" s="107"/>
      <c r="AL40" s="35"/>
    </row>
    <row r="41" spans="1:41" x14ac:dyDescent="0.3">
      <c r="C41" s="23" t="s">
        <v>1</v>
      </c>
      <c r="D41" s="28"/>
      <c r="E41" s="29">
        <f>SUM(E37:E40)</f>
        <v>28</v>
      </c>
      <c r="F41" s="30">
        <f>SUM(F37:F40)</f>
        <v>0.99999999999999989</v>
      </c>
      <c r="G41" s="23" t="s">
        <v>1</v>
      </c>
      <c r="H41" s="28"/>
      <c r="I41" s="29">
        <f>SUM(I37:I40)</f>
        <v>28</v>
      </c>
      <c r="J41" s="30">
        <f>SUM(J37:J40)</f>
        <v>1</v>
      </c>
      <c r="K41" s="23" t="s">
        <v>1</v>
      </c>
      <c r="L41" s="28"/>
      <c r="M41" s="29">
        <f t="shared" ref="M41:N41" si="25">SUM(M37:M40)</f>
        <v>28</v>
      </c>
      <c r="N41" s="30">
        <f t="shared" si="25"/>
        <v>1</v>
      </c>
      <c r="O41" s="23" t="s">
        <v>1</v>
      </c>
      <c r="P41" s="28"/>
      <c r="Q41" s="29">
        <f t="shared" ref="Q41:R41" si="26">SUM(Q37:Q40)</f>
        <v>28</v>
      </c>
      <c r="R41" s="30">
        <f t="shared" si="26"/>
        <v>1</v>
      </c>
      <c r="S41" s="23" t="s">
        <v>1</v>
      </c>
      <c r="T41" s="28"/>
      <c r="U41" s="29">
        <f t="shared" ref="U41:V41" si="27">SUM(U37:U40)</f>
        <v>28</v>
      </c>
      <c r="V41" s="30">
        <f t="shared" si="27"/>
        <v>1</v>
      </c>
      <c r="W41" s="23" t="s">
        <v>1</v>
      </c>
      <c r="X41" s="28"/>
      <c r="Y41" s="29">
        <f t="shared" ref="Y41:Z41" si="28">SUM(Y37:Y40)</f>
        <v>28</v>
      </c>
      <c r="Z41" s="30">
        <f t="shared" si="28"/>
        <v>1</v>
      </c>
      <c r="AA41" s="23" t="s">
        <v>1</v>
      </c>
      <c r="AB41" s="28"/>
      <c r="AC41" s="29">
        <f t="shared" ref="AC41:AD41" si="29">SUM(AC37:AC40)</f>
        <v>28</v>
      </c>
      <c r="AD41" s="31">
        <f t="shared" si="29"/>
        <v>1</v>
      </c>
      <c r="AE41" s="23" t="s">
        <v>1</v>
      </c>
      <c r="AF41" s="28"/>
      <c r="AG41" s="29">
        <f t="shared" ref="AG41:AH41" si="30">SUM(AG37:AG40)</f>
        <v>28</v>
      </c>
      <c r="AH41" s="30">
        <f t="shared" si="30"/>
        <v>1</v>
      </c>
      <c r="AI41" s="36"/>
      <c r="AJ41" s="36"/>
      <c r="AK41" s="36"/>
      <c r="AL41" s="36"/>
    </row>
  </sheetData>
  <mergeCells count="43">
    <mergeCell ref="A1:AO1"/>
    <mergeCell ref="AL2:AL3"/>
    <mergeCell ref="AM2:AM3"/>
    <mergeCell ref="AN2:AN3"/>
    <mergeCell ref="AL35:AL36"/>
    <mergeCell ref="AN35:AN36"/>
    <mergeCell ref="AE2:AH2"/>
    <mergeCell ref="AH35:AH36"/>
    <mergeCell ref="B2:B3"/>
    <mergeCell ref="AO2:AO3"/>
    <mergeCell ref="A2:A3"/>
    <mergeCell ref="A34:B34"/>
    <mergeCell ref="AE35:AF36"/>
    <mergeCell ref="AG35:AG36"/>
    <mergeCell ref="Y35:Y36"/>
    <mergeCell ref="Z35:Z36"/>
    <mergeCell ref="AI2:AK2"/>
    <mergeCell ref="C2:F2"/>
    <mergeCell ref="G2:J2"/>
    <mergeCell ref="K2:N2"/>
    <mergeCell ref="O2:R2"/>
    <mergeCell ref="S2:V2"/>
    <mergeCell ref="W2:Z2"/>
    <mergeCell ref="AA2:AD2"/>
    <mergeCell ref="V35:V36"/>
    <mergeCell ref="W35:X36"/>
    <mergeCell ref="AA35:AB36"/>
    <mergeCell ref="AC35:AC36"/>
    <mergeCell ref="AD35:AD36"/>
    <mergeCell ref="C35:D36"/>
    <mergeCell ref="E35:E36"/>
    <mergeCell ref="F35:F36"/>
    <mergeCell ref="G35:H36"/>
    <mergeCell ref="I35:I36"/>
    <mergeCell ref="Q35:Q36"/>
    <mergeCell ref="R35:R36"/>
    <mergeCell ref="S35:T36"/>
    <mergeCell ref="U35:U36"/>
    <mergeCell ref="J35:J36"/>
    <mergeCell ref="K35:L36"/>
    <mergeCell ref="M35:M36"/>
    <mergeCell ref="N35:N36"/>
    <mergeCell ref="O35:P36"/>
  </mergeCells>
  <conditionalFormatting sqref="M4:M31">
    <cfRule type="cellIs" dxfId="17" priority="14" operator="equal">
      <formula>0</formula>
    </cfRule>
  </conditionalFormatting>
  <conditionalFormatting sqref="Q4:Q31">
    <cfRule type="cellIs" dxfId="16" priority="13" operator="equal">
      <formula>0</formula>
    </cfRule>
  </conditionalFormatting>
  <conditionalFormatting sqref="U4:U31">
    <cfRule type="cellIs" dxfId="15" priority="12" operator="equal">
      <formula>0</formula>
    </cfRule>
  </conditionalFormatting>
  <conditionalFormatting sqref="Y4:Y31">
    <cfRule type="cellIs" dxfId="14" priority="11" operator="equal">
      <formula>0</formula>
    </cfRule>
  </conditionalFormatting>
  <conditionalFormatting sqref="AC4:AC31">
    <cfRule type="cellIs" dxfId="13" priority="10" operator="equal">
      <formula>0</formula>
    </cfRule>
  </conditionalFormatting>
  <conditionalFormatting sqref="J4:J33">
    <cfRule type="cellIs" dxfId="12" priority="8" operator="lessThan">
      <formula>7</formula>
    </cfRule>
  </conditionalFormatting>
  <conditionalFormatting sqref="N4:N33">
    <cfRule type="cellIs" dxfId="11" priority="7" operator="lessThan">
      <formula>7</formula>
    </cfRule>
  </conditionalFormatting>
  <conditionalFormatting sqref="R4:R33">
    <cfRule type="cellIs" dxfId="10" priority="6" operator="lessThan">
      <formula>7</formula>
    </cfRule>
  </conditionalFormatting>
  <conditionalFormatting sqref="V4:V33">
    <cfRule type="cellIs" dxfId="9" priority="5" operator="lessThan">
      <formula>7</formula>
    </cfRule>
  </conditionalFormatting>
  <conditionalFormatting sqref="Z4:Z33">
    <cfRule type="cellIs" dxfId="8" priority="4" operator="lessThan">
      <formula>7</formula>
    </cfRule>
  </conditionalFormatting>
  <conditionalFormatting sqref="AD4:AD33">
    <cfRule type="cellIs" dxfId="7" priority="3" operator="lessThan">
      <formula>7</formula>
    </cfRule>
  </conditionalFormatting>
  <conditionalFormatting sqref="AO4:AO33">
    <cfRule type="cellIs" dxfId="6" priority="2" operator="lessThan">
      <formula>7</formula>
    </cfRule>
  </conditionalFormatting>
  <conditionalFormatting sqref="AH4:AH31">
    <cfRule type="cellIs" dxfId="5" priority="1" operator="lessThan">
      <formula>7</formula>
    </cfRule>
  </conditionalFormatting>
  <conditionalFormatting sqref="C4:E33">
    <cfRule type="cellIs" dxfId="4" priority="16" operator="equal">
      <formula>0</formula>
    </cfRule>
  </conditionalFormatting>
  <conditionalFormatting sqref="I4:I31">
    <cfRule type="cellIs" dxfId="3" priority="15" operator="equal">
      <formula>0</formula>
    </cfRule>
  </conditionalFormatting>
  <conditionalFormatting sqref="F4:F33">
    <cfRule type="cellIs" dxfId="2" priority="9" operator="lessThan">
      <formula>7</formula>
    </cfRule>
  </conditionalFormatting>
  <pageMargins left="0.70866141732283472" right="0.70866141732283472" top="0.74803149606299213" bottom="0.74803149606299213" header="0.31496062992125984" footer="0.31496062992125984"/>
  <pageSetup paperSize="9" scale="43" orientation="landscape" horizontalDpi="360" verticalDpi="360" r:id="rId1"/>
  <colBreaks count="2" manualBreakCount="2">
    <brk id="12" max="1048575" man="1"/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4" zoomScale="75" zoomScaleNormal="75" zoomScalePageLayoutView="70" workbookViewId="0">
      <selection activeCell="P11" sqref="P11"/>
    </sheetView>
  </sheetViews>
  <sheetFormatPr baseColWidth="10" defaultRowHeight="16.5" x14ac:dyDescent="0.3"/>
  <cols>
    <col min="1" max="1" width="11.42578125" style="39"/>
    <col min="2" max="2" width="35" style="39" customWidth="1"/>
    <col min="3" max="6" width="13.85546875" style="40" customWidth="1"/>
    <col min="7" max="7" width="18" style="40" customWidth="1"/>
    <col min="8" max="8" width="16.5703125" style="40" customWidth="1"/>
    <col min="9" max="16384" width="11.42578125" style="39"/>
  </cols>
  <sheetData>
    <row r="1" spans="1:16" ht="20.25" customHeight="1" x14ac:dyDescent="0.3">
      <c r="A1" s="4"/>
      <c r="B1" s="4"/>
      <c r="C1" s="42"/>
      <c r="D1" s="42"/>
      <c r="E1" s="42"/>
      <c r="F1" s="42"/>
      <c r="G1" s="42"/>
      <c r="H1" s="42"/>
      <c r="I1"/>
    </row>
    <row r="2" spans="1:16" ht="20.25" customHeight="1" x14ac:dyDescent="0.3">
      <c r="B2" s="159" t="s">
        <v>67</v>
      </c>
      <c r="C2" s="159"/>
      <c r="D2" s="159"/>
      <c r="E2" s="159"/>
      <c r="F2" s="159"/>
      <c r="G2" s="159"/>
      <c r="H2" s="159"/>
      <c r="I2" s="74"/>
    </row>
    <row r="3" spans="1:16" ht="20.25" customHeight="1" x14ac:dyDescent="0.3">
      <c r="B3" s="75"/>
      <c r="C3" s="160" t="s">
        <v>60</v>
      </c>
      <c r="D3" s="160"/>
      <c r="E3" s="160"/>
      <c r="F3" s="160"/>
      <c r="G3" s="75"/>
      <c r="H3" s="75"/>
      <c r="I3" s="75"/>
    </row>
    <row r="4" spans="1:16" ht="20.25" customHeight="1" x14ac:dyDescent="0.3">
      <c r="A4" s="4"/>
      <c r="B4" s="43"/>
      <c r="C4" s="43"/>
      <c r="D4" s="43"/>
      <c r="E4" s="43"/>
      <c r="F4" s="43"/>
      <c r="G4" s="43"/>
      <c r="H4" s="43"/>
      <c r="I4" s="4"/>
    </row>
    <row r="5" spans="1:16" ht="20.25" customHeight="1" x14ac:dyDescent="0.3">
      <c r="A5"/>
      <c r="B5" s="161" t="s">
        <v>59</v>
      </c>
      <c r="C5" s="161"/>
      <c r="D5" s="161"/>
      <c r="E5" s="161"/>
      <c r="F5" s="161"/>
      <c r="G5" s="161"/>
      <c r="H5" s="161"/>
      <c r="I5" s="4"/>
    </row>
    <row r="6" spans="1:16" ht="20.25" customHeight="1" x14ac:dyDescent="0.3">
      <c r="A6"/>
      <c r="B6" s="62"/>
      <c r="C6" s="62"/>
      <c r="D6" s="62"/>
      <c r="E6" s="62"/>
      <c r="F6" s="62"/>
      <c r="G6" s="62"/>
      <c r="H6" s="62"/>
      <c r="I6" s="4"/>
    </row>
    <row r="7" spans="1:16" ht="20.25" customHeight="1" x14ac:dyDescent="0.3">
      <c r="A7" s="4"/>
      <c r="B7" s="160" t="s">
        <v>48</v>
      </c>
      <c r="C7" s="160"/>
      <c r="D7" s="160"/>
      <c r="E7" s="160"/>
      <c r="F7" s="160"/>
      <c r="G7" s="160"/>
      <c r="H7" s="160"/>
      <c r="I7" s="4"/>
    </row>
    <row r="8" spans="1:16" ht="20.25" customHeight="1" x14ac:dyDescent="0.3">
      <c r="A8" s="4"/>
      <c r="B8" s="4"/>
      <c r="C8" s="42"/>
      <c r="D8" s="42"/>
      <c r="E8" s="42"/>
      <c r="F8" s="42"/>
      <c r="G8" s="42"/>
      <c r="H8" s="42"/>
      <c r="I8" s="4"/>
    </row>
    <row r="9" spans="1:16" ht="20.25" customHeight="1" x14ac:dyDescent="0.3">
      <c r="A9" s="4"/>
      <c r="B9" s="1"/>
      <c r="C9" s="39"/>
      <c r="D9" s="41"/>
      <c r="E9" s="41"/>
      <c r="F9" s="41"/>
      <c r="G9" s="41"/>
      <c r="H9" s="41"/>
      <c r="I9" s="4"/>
    </row>
    <row r="10" spans="1:16" ht="33" customHeight="1" x14ac:dyDescent="0.3">
      <c r="B10" s="155" t="s">
        <v>61</v>
      </c>
      <c r="C10" s="155"/>
      <c r="D10" s="155"/>
      <c r="E10" s="155"/>
      <c r="F10" s="155"/>
      <c r="G10" s="155"/>
      <c r="H10" s="155"/>
      <c r="I10" s="76"/>
      <c r="P10" s="85">
        <v>7</v>
      </c>
    </row>
    <row r="11" spans="1:16" ht="20.25" customHeight="1" x14ac:dyDescent="0.3">
      <c r="A11" s="4"/>
      <c r="B11" s="1"/>
      <c r="C11" s="162" t="str">
        <f>VLOOKUP(P10,PA!A:B,2,FALSE)</f>
        <v>CASA YUGCHA ALEX FABRICIO</v>
      </c>
      <c r="D11" s="162"/>
      <c r="E11" s="162"/>
      <c r="F11" s="162"/>
      <c r="G11" s="42"/>
      <c r="H11" s="42"/>
      <c r="I11" s="4"/>
    </row>
    <row r="12" spans="1:16" ht="33" customHeight="1" x14ac:dyDescent="0.3">
      <c r="B12" s="155" t="s">
        <v>77</v>
      </c>
      <c r="C12" s="155"/>
      <c r="D12" s="155"/>
      <c r="E12" s="155"/>
      <c r="F12" s="155"/>
      <c r="G12" s="155"/>
      <c r="H12" s="155"/>
      <c r="I12" s="76"/>
    </row>
    <row r="13" spans="1:16" ht="20.25" customHeight="1" x14ac:dyDescent="0.3">
      <c r="A13" s="4"/>
      <c r="B13" s="1"/>
      <c r="C13" s="41"/>
      <c r="D13" s="42"/>
      <c r="E13" s="42"/>
      <c r="F13" s="42"/>
      <c r="G13" s="42"/>
      <c r="H13" s="42"/>
      <c r="I13" s="4"/>
    </row>
    <row r="14" spans="1:16" ht="20.25" customHeight="1" x14ac:dyDescent="0.3">
      <c r="A14" s="4"/>
      <c r="B14" s="4"/>
      <c r="C14" s="4"/>
      <c r="E14" s="42"/>
      <c r="F14" s="42"/>
      <c r="G14" s="42"/>
      <c r="H14" s="42"/>
      <c r="I14" s="4"/>
    </row>
    <row r="15" spans="1:16" ht="20.25" customHeight="1" x14ac:dyDescent="0.3">
      <c r="A15" s="4"/>
      <c r="B15" s="156" t="s">
        <v>50</v>
      </c>
      <c r="C15" s="154" t="s">
        <v>62</v>
      </c>
      <c r="D15" s="154"/>
      <c r="E15" s="145" t="s">
        <v>1</v>
      </c>
      <c r="F15" s="148" t="s">
        <v>54</v>
      </c>
      <c r="G15" s="148" t="s">
        <v>55</v>
      </c>
      <c r="H15" s="154" t="s">
        <v>56</v>
      </c>
      <c r="I15" s="4"/>
    </row>
    <row r="16" spans="1:16" ht="20.25" customHeight="1" x14ac:dyDescent="0.3">
      <c r="A16" s="4"/>
      <c r="B16" s="157"/>
      <c r="C16" s="154"/>
      <c r="D16" s="154"/>
      <c r="E16" s="146"/>
      <c r="F16" s="149"/>
      <c r="G16" s="149"/>
      <c r="H16" s="154"/>
      <c r="I16" s="4"/>
    </row>
    <row r="17" spans="1:9" ht="20.25" customHeight="1" x14ac:dyDescent="0.3">
      <c r="A17" s="4"/>
      <c r="B17" s="158"/>
      <c r="C17" s="113" t="s">
        <v>52</v>
      </c>
      <c r="D17" s="113" t="s">
        <v>53</v>
      </c>
      <c r="E17" s="147"/>
      <c r="F17" s="147"/>
      <c r="G17" s="147"/>
      <c r="H17" s="154"/>
      <c r="I17" s="4"/>
    </row>
    <row r="18" spans="1:9" ht="20.25" customHeight="1" x14ac:dyDescent="0.3">
      <c r="A18" s="4"/>
      <c r="B18" s="45" t="s">
        <v>8</v>
      </c>
      <c r="C18" s="46">
        <f>VLOOKUP(P10,PA!A:C,3,FALSE)</f>
        <v>6.99</v>
      </c>
      <c r="D18" s="47">
        <f>VLOOKUP(P10,PA!A:D,4,FALSE)</f>
        <v>8.08</v>
      </c>
      <c r="E18" s="48">
        <f>SUM(C18:D18)</f>
        <v>15.07</v>
      </c>
      <c r="F18" s="48">
        <f>VLOOKUP(P10,PA!A:E,5,FALSE)</f>
        <v>7.5350000000000001</v>
      </c>
      <c r="G18" s="49" t="str">
        <f>IF(F18="","",IF(F18=10,"DOMINA",IF(AND(F18&gt;=9,F18&lt;=10)=TRUE,"DOMINA",IF(AND(F18&gt;=7,F18&lt;=8.99)=TRUE,"ALCANZA",IF(AND(F18&gt;=4.01,F18&lt;=6.99)=TRUE,"ESTÁ PRÓXIMO","NO ALCANZA")))))</f>
        <v>ALCANZA</v>
      </c>
      <c r="H18" s="50" t="s">
        <v>58</v>
      </c>
      <c r="I18" s="4"/>
    </row>
    <row r="19" spans="1:9" ht="20.25" customHeight="1" x14ac:dyDescent="0.3">
      <c r="A19" s="4"/>
      <c r="B19" s="45" t="s">
        <v>4</v>
      </c>
      <c r="C19" s="46">
        <f>VLOOKUP(P10,PA!A:G,7,FALSE)</f>
        <v>7.8699999999999992</v>
      </c>
      <c r="D19" s="47">
        <f>VLOOKUP(P10,PA!A:H,8,FALSE)</f>
        <v>8.1</v>
      </c>
      <c r="E19" s="48">
        <f t="shared" ref="E19:E24" si="0">SUM(C19:D19)</f>
        <v>15.969999999999999</v>
      </c>
      <c r="F19" s="48">
        <f>VLOOKUP(P10,PA!A:I,9,FALSE)</f>
        <v>7.9849999999999994</v>
      </c>
      <c r="G19" s="49" t="str">
        <f t="shared" ref="G19:G25" si="1">IF(F19="","",IF(F19=10,"DOMINA",IF(AND(F19&gt;=9,F19&lt;=10)=TRUE,"DOMINA",IF(AND(F19&gt;=7,F19&lt;=8.99)=TRUE,"ALCANZA",IF(AND(F19&gt;=4.01,F19&lt;=6.99)=TRUE,"ESTÁ PRÓXIMO","NO ALCANZA")))))</f>
        <v>ALCANZA</v>
      </c>
      <c r="H19" s="50" t="s">
        <v>58</v>
      </c>
      <c r="I19" s="4"/>
    </row>
    <row r="20" spans="1:9" ht="20.25" customHeight="1" x14ac:dyDescent="0.3">
      <c r="A20" s="4"/>
      <c r="B20" s="45" t="s">
        <v>11</v>
      </c>
      <c r="C20" s="46">
        <f>VLOOKUP(P10,PA!A:K,11,FALSE)</f>
        <v>7.6199999999999992</v>
      </c>
      <c r="D20" s="47">
        <f>VLOOKUP(P10,PA!A:L,12,FALSE)</f>
        <v>9.0400000000000009</v>
      </c>
      <c r="E20" s="48">
        <f t="shared" si="0"/>
        <v>16.66</v>
      </c>
      <c r="F20" s="48">
        <f>VLOOKUP(P10,PA!A:M,13,FALSE)</f>
        <v>8.33</v>
      </c>
      <c r="G20" s="49" t="str">
        <f t="shared" si="1"/>
        <v>ALCANZA</v>
      </c>
      <c r="H20" s="50" t="s">
        <v>58</v>
      </c>
      <c r="I20" s="4"/>
    </row>
    <row r="21" spans="1:9" ht="20.25" customHeight="1" x14ac:dyDescent="0.3">
      <c r="A21" s="4"/>
      <c r="B21" s="45" t="s">
        <v>7</v>
      </c>
      <c r="C21" s="46">
        <f>VLOOKUP(P10,PA!A:O,15,FALSE)</f>
        <v>8.6199999999999992</v>
      </c>
      <c r="D21" s="47">
        <f>VLOOKUP(P10,PA!A:P,16,FALSE)</f>
        <v>9.33</v>
      </c>
      <c r="E21" s="48">
        <f t="shared" si="0"/>
        <v>17.95</v>
      </c>
      <c r="F21" s="48">
        <f>VLOOKUP(P10,PA!A:Q,17,FALSE)</f>
        <v>8.9749999999999996</v>
      </c>
      <c r="G21" s="49" t="str">
        <f t="shared" si="1"/>
        <v>ALCANZA</v>
      </c>
      <c r="H21" s="50" t="s">
        <v>58</v>
      </c>
      <c r="I21" s="4"/>
    </row>
    <row r="22" spans="1:9" ht="20.25" customHeight="1" x14ac:dyDescent="0.3">
      <c r="A22" s="4"/>
      <c r="B22" s="45" t="s">
        <v>9</v>
      </c>
      <c r="C22" s="46">
        <f>VLOOKUP(P10,PA!A:S,19,FALSE)</f>
        <v>7.63</v>
      </c>
      <c r="D22" s="47">
        <f>VLOOKUP(P10,PA!A:T,20,FALSE)</f>
        <v>8.65</v>
      </c>
      <c r="E22" s="48">
        <f t="shared" si="0"/>
        <v>16.28</v>
      </c>
      <c r="F22" s="48">
        <f>VLOOKUP(P10,PA!A:U,21,FALSE)</f>
        <v>8.14</v>
      </c>
      <c r="G22" s="49" t="str">
        <f t="shared" si="1"/>
        <v>ALCANZA</v>
      </c>
      <c r="H22" s="50" t="s">
        <v>58</v>
      </c>
      <c r="I22" s="4"/>
    </row>
    <row r="23" spans="1:9" ht="20.25" customHeight="1" x14ac:dyDescent="0.3">
      <c r="A23" s="4"/>
      <c r="B23" s="45" t="s">
        <v>12</v>
      </c>
      <c r="C23" s="46">
        <f>VLOOKUP(P10,PA!A:W,23,FALSE)</f>
        <v>8.08</v>
      </c>
      <c r="D23" s="47">
        <f>VLOOKUP(P10,PA!A:X,24,FALSE)</f>
        <v>8.5299999999999994</v>
      </c>
      <c r="E23" s="48">
        <f t="shared" si="0"/>
        <v>16.61</v>
      </c>
      <c r="F23" s="48">
        <f>VLOOKUP(P10,PA!A:Y,25,FALSE)</f>
        <v>8.3049999999999997</v>
      </c>
      <c r="G23" s="49" t="str">
        <f t="shared" si="1"/>
        <v>ALCANZA</v>
      </c>
      <c r="H23" s="50" t="s">
        <v>58</v>
      </c>
      <c r="I23" s="4"/>
    </row>
    <row r="24" spans="1:9" ht="20.25" customHeight="1" x14ac:dyDescent="0.3">
      <c r="A24" s="4"/>
      <c r="B24" s="45" t="s">
        <v>13</v>
      </c>
      <c r="C24" s="46">
        <f>VLOOKUP(P10,PA!A:AA,27,FALSE)</f>
        <v>8.379999999999999</v>
      </c>
      <c r="D24" s="47">
        <f>VLOOKUP(P10,PA!A:AB,28,FALSE)</f>
        <v>9.73</v>
      </c>
      <c r="E24" s="48">
        <f t="shared" si="0"/>
        <v>18.11</v>
      </c>
      <c r="F24" s="48">
        <f>VLOOKUP(P10,PA!A:AC,29,FALSE)</f>
        <v>9.0549999999999997</v>
      </c>
      <c r="G24" s="49" t="str">
        <f>IF(F24="","",IF(F24=10,"DOMINA",IF(AND(F24&gt;=9,F24&lt;=10)=TRUE,"DOMINA",IF(AND(F24&gt;=7,F24&lt;=8.99)=TRUE,"ALCANZA",IF(AND(F24&gt;=4.01,F24&lt;=6.99)=TRUE,"ESTÁ PRÓXIMO","NO ALCANZA")))))</f>
        <v>DOMINA</v>
      </c>
      <c r="H24" s="50" t="s">
        <v>58</v>
      </c>
      <c r="I24" s="4"/>
    </row>
    <row r="25" spans="1:9" ht="32.25" customHeight="1" x14ac:dyDescent="0.3">
      <c r="A25" s="4"/>
      <c r="B25" s="109" t="s">
        <v>51</v>
      </c>
      <c r="C25" s="110">
        <f>AVERAGE(C18:C24)</f>
        <v>7.8842857142857143</v>
      </c>
      <c r="D25" s="110">
        <f>AVERAGE(D18:D24)</f>
        <v>8.7799999999999994</v>
      </c>
      <c r="E25" s="109">
        <f t="shared" ref="E25" si="2">SUM(C25:D25)</f>
        <v>16.664285714285715</v>
      </c>
      <c r="F25" s="110">
        <f>AVERAGE(F18:F24)</f>
        <v>8.3321428571428573</v>
      </c>
      <c r="G25" s="111" t="str">
        <f t="shared" si="1"/>
        <v>ALCANZA</v>
      </c>
      <c r="H25" s="112" t="s">
        <v>58</v>
      </c>
      <c r="I25" s="4"/>
    </row>
    <row r="26" spans="1:9" ht="20.25" customHeight="1" x14ac:dyDescent="0.3">
      <c r="A26" s="4"/>
      <c r="B26" s="45" t="s">
        <v>57</v>
      </c>
      <c r="C26" s="46" t="str">
        <f>VLOOKUP(P10,PA!A:AE,31,FALSE)</f>
        <v>B</v>
      </c>
      <c r="D26" s="46" t="str">
        <f>VLOOKUP(P10,PA!A:AF,32,FALSE)</f>
        <v>B</v>
      </c>
      <c r="E26" s="46"/>
      <c r="F26" s="46" t="str">
        <f>VLOOKUP(P10,PA!A:AG,33,FALSE)</f>
        <v>B</v>
      </c>
      <c r="G26" s="51"/>
      <c r="H26" s="50" t="s">
        <v>58</v>
      </c>
      <c r="I26" s="4"/>
    </row>
    <row r="27" spans="1:9" ht="20.25" customHeight="1" x14ac:dyDescent="0.3">
      <c r="A27" s="4"/>
      <c r="B27" s="45" t="s">
        <v>63</v>
      </c>
      <c r="C27" s="46" t="str">
        <f>VLOOKUP(P10,PA!A:AL,35,FALSE)</f>
        <v>B</v>
      </c>
      <c r="D27" s="46" t="str">
        <f>VLOOKUP(P10,PA!A:AM,36,FALSE)</f>
        <v>B</v>
      </c>
      <c r="E27" s="46"/>
      <c r="F27" s="46" t="str">
        <f>VLOOKUP(P10,PA!A:AN,36,FALSE)</f>
        <v>B</v>
      </c>
      <c r="G27" s="46"/>
      <c r="H27" s="50" t="s">
        <v>58</v>
      </c>
      <c r="I27" s="4"/>
    </row>
    <row r="28" spans="1:9" ht="20.25" customHeight="1" x14ac:dyDescent="0.3">
      <c r="A28" s="4"/>
      <c r="B28" s="52"/>
      <c r="C28" s="53"/>
      <c r="D28" s="54"/>
      <c r="E28" s="54"/>
      <c r="F28" s="54"/>
      <c r="G28" s="54"/>
      <c r="H28" s="55"/>
      <c r="I28" s="4"/>
    </row>
    <row r="29" spans="1:9" ht="20.25" customHeight="1" x14ac:dyDescent="0.3">
      <c r="B29" s="155" t="s">
        <v>78</v>
      </c>
      <c r="C29" s="155"/>
      <c r="D29" s="155"/>
      <c r="E29" s="155"/>
      <c r="F29" s="155"/>
      <c r="G29" s="155"/>
      <c r="H29" s="155"/>
      <c r="I29" s="63"/>
    </row>
    <row r="30" spans="1:9" ht="20.25" customHeight="1" x14ac:dyDescent="0.3">
      <c r="A30" s="63"/>
      <c r="B30" s="155"/>
      <c r="C30" s="155"/>
      <c r="D30" s="155"/>
      <c r="E30" s="155"/>
      <c r="F30" s="155"/>
      <c r="G30" s="155"/>
      <c r="H30" s="155"/>
      <c r="I30" s="63"/>
    </row>
    <row r="31" spans="1:9" ht="20.25" customHeight="1" x14ac:dyDescent="0.3">
      <c r="A31" s="4"/>
      <c r="B31" s="4"/>
      <c r="C31" s="56"/>
      <c r="D31" s="57"/>
      <c r="E31" s="57"/>
      <c r="F31" s="57"/>
      <c r="G31" s="57"/>
      <c r="H31" s="58"/>
      <c r="I31" s="4"/>
    </row>
    <row r="32" spans="1:9" ht="20.25" customHeight="1" x14ac:dyDescent="0.3">
      <c r="A32" s="4"/>
      <c r="B32" s="4" t="s">
        <v>80</v>
      </c>
      <c r="C32" s="56"/>
      <c r="D32" s="57"/>
      <c r="E32" s="57"/>
      <c r="F32" s="57"/>
      <c r="G32" s="57"/>
      <c r="H32" s="58"/>
      <c r="I32" s="4"/>
    </row>
    <row r="33" spans="1:9" ht="20.25" customHeight="1" x14ac:dyDescent="0.3">
      <c r="A33" s="4"/>
      <c r="B33" s="4"/>
      <c r="C33" s="56"/>
      <c r="D33" s="57"/>
      <c r="E33" s="57"/>
      <c r="F33" s="57"/>
      <c r="G33" s="57"/>
      <c r="H33" s="58"/>
      <c r="I33" s="4"/>
    </row>
    <row r="34" spans="1:9" ht="20.25" customHeight="1" x14ac:dyDescent="0.3">
      <c r="A34" s="4"/>
      <c r="B34" s="4"/>
      <c r="C34" s="56"/>
      <c r="D34" s="57"/>
      <c r="E34" s="57"/>
      <c r="F34" s="57"/>
      <c r="G34" s="57"/>
      <c r="H34" s="58"/>
      <c r="I34" s="4"/>
    </row>
    <row r="35" spans="1:9" ht="20.25" customHeight="1" x14ac:dyDescent="0.3">
      <c r="A35" s="4"/>
      <c r="B35" s="4"/>
      <c r="C35" s="56"/>
      <c r="D35" s="57"/>
      <c r="E35" s="57"/>
      <c r="F35" s="57"/>
      <c r="G35" s="57"/>
      <c r="H35" s="58"/>
      <c r="I35" s="4"/>
    </row>
    <row r="36" spans="1:9" ht="20.25" customHeight="1" x14ac:dyDescent="0.3">
      <c r="A36" s="4"/>
      <c r="B36" s="59"/>
      <c r="C36" s="60"/>
      <c r="D36" s="61"/>
      <c r="E36" s="61"/>
      <c r="F36" s="61"/>
      <c r="G36" s="61"/>
      <c r="H36" s="61"/>
      <c r="I36" s="4"/>
    </row>
    <row r="37" spans="1:9" ht="20.25" customHeight="1" x14ac:dyDescent="0.3">
      <c r="A37" s="4"/>
      <c r="B37" s="115"/>
      <c r="C37" s="116"/>
      <c r="D37" s="61"/>
      <c r="E37" s="61"/>
      <c r="F37" s="61"/>
      <c r="G37" s="61"/>
      <c r="H37" s="61"/>
      <c r="I37" s="4"/>
    </row>
    <row r="38" spans="1:9" ht="20.25" customHeight="1" x14ac:dyDescent="0.3">
      <c r="A38" s="4"/>
      <c r="B38" s="114" t="s">
        <v>81</v>
      </c>
      <c r="C38" s="65"/>
      <c r="D38" s="64"/>
      <c r="E38" s="64"/>
      <c r="F38" s="64"/>
      <c r="G38" s="151" t="s">
        <v>82</v>
      </c>
      <c r="H38" s="151"/>
      <c r="I38" s="4"/>
    </row>
    <row r="39" spans="1:9" ht="20.25" customHeight="1" x14ac:dyDescent="0.3">
      <c r="A39" s="4"/>
      <c r="B39" s="69" t="s">
        <v>65</v>
      </c>
      <c r="C39" s="70"/>
      <c r="D39" s="70"/>
      <c r="E39" s="70"/>
      <c r="F39" s="70"/>
      <c r="G39" s="152" t="s">
        <v>79</v>
      </c>
      <c r="H39" s="152"/>
      <c r="I39" s="4"/>
    </row>
    <row r="40" spans="1:9" ht="20.25" customHeight="1" x14ac:dyDescent="0.3">
      <c r="A40" s="4"/>
      <c r="B40" s="68"/>
      <c r="C40" s="65"/>
      <c r="D40" s="65"/>
      <c r="E40" s="65"/>
      <c r="F40" s="65"/>
      <c r="G40" s="65"/>
      <c r="H40" s="65"/>
      <c r="I40" s="4"/>
    </row>
    <row r="41" spans="1:9" ht="20.25" customHeight="1" x14ac:dyDescent="0.3">
      <c r="A41" s="4"/>
      <c r="B41" s="44"/>
      <c r="C41" s="67"/>
      <c r="D41" s="153"/>
      <c r="E41" s="153"/>
      <c r="F41" s="67"/>
      <c r="G41" s="67"/>
      <c r="H41" s="66"/>
      <c r="I41" s="4"/>
    </row>
    <row r="42" spans="1:9" ht="20.25" customHeight="1" x14ac:dyDescent="0.3">
      <c r="A42" s="4"/>
      <c r="B42" s="44"/>
      <c r="C42" s="67"/>
      <c r="D42" s="89"/>
      <c r="E42" s="89"/>
      <c r="F42" s="67"/>
      <c r="G42" s="67"/>
      <c r="H42" s="66"/>
      <c r="I42" s="4"/>
    </row>
    <row r="43" spans="1:9" ht="20.25" customHeight="1" x14ac:dyDescent="0.3">
      <c r="A43" s="4"/>
      <c r="B43" s="4"/>
      <c r="C43" s="42"/>
      <c r="D43" s="117"/>
      <c r="E43" s="117"/>
      <c r="F43" s="42"/>
      <c r="G43" s="42"/>
      <c r="H43" s="42"/>
      <c r="I43" s="4"/>
    </row>
    <row r="44" spans="1:9" ht="20.25" customHeight="1" x14ac:dyDescent="0.3">
      <c r="A44" s="4"/>
      <c r="B44" s="4"/>
      <c r="C44" s="42"/>
      <c r="D44" s="42"/>
      <c r="E44" s="42"/>
      <c r="F44" s="42"/>
      <c r="G44" s="42"/>
      <c r="H44" s="42"/>
      <c r="I44" s="4"/>
    </row>
    <row r="45" spans="1:9" ht="20.25" customHeight="1" x14ac:dyDescent="0.3"/>
    <row r="46" spans="1:9" ht="20.25" customHeight="1" x14ac:dyDescent="0.3">
      <c r="D46" s="150"/>
      <c r="E46" s="150"/>
    </row>
  </sheetData>
  <mergeCells count="18">
    <mergeCell ref="B2:H2"/>
    <mergeCell ref="C3:F3"/>
    <mergeCell ref="B10:H10"/>
    <mergeCell ref="B12:H12"/>
    <mergeCell ref="B5:H5"/>
    <mergeCell ref="B7:H7"/>
    <mergeCell ref="C11:F11"/>
    <mergeCell ref="E15:E17"/>
    <mergeCell ref="F15:F17"/>
    <mergeCell ref="G15:G17"/>
    <mergeCell ref="D46:E46"/>
    <mergeCell ref="G38:H38"/>
    <mergeCell ref="G39:H39"/>
    <mergeCell ref="D41:E41"/>
    <mergeCell ref="H15:H17"/>
    <mergeCell ref="B29:H30"/>
    <mergeCell ref="B15:B17"/>
    <mergeCell ref="C15:D16"/>
  </mergeCells>
  <conditionalFormatting sqref="G18:G25">
    <cfRule type="cellIs" dxfId="1" priority="1" operator="lessThan">
      <formula>7</formula>
    </cfRule>
  </conditionalFormatting>
  <printOptions horizontalCentered="1"/>
  <pageMargins left="0.23622047244094491" right="0.23622047244094491" top="0.15748031496062992" bottom="0.15748031496062992" header="0.31496062992125984" footer="0.31496062992125984"/>
  <pageSetup paperSize="9" scale="6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80" zoomScaleNormal="80" workbookViewId="0">
      <selection activeCell="E36" sqref="E36"/>
    </sheetView>
  </sheetViews>
  <sheetFormatPr baseColWidth="10" defaultRowHeight="17.25" x14ac:dyDescent="0.3"/>
  <cols>
    <col min="1" max="1" width="10.5703125" style="4" customWidth="1"/>
    <col min="2" max="2" width="14.5703125" style="4" customWidth="1"/>
    <col min="3" max="6" width="10.5703125" style="42" customWidth="1"/>
    <col min="7" max="7" width="13.42578125" style="42" customWidth="1"/>
    <col min="8" max="8" width="10.5703125" style="42" customWidth="1"/>
    <col min="9" max="12" width="10.5703125" style="4" customWidth="1"/>
    <col min="13" max="16384" width="11.42578125" style="4"/>
  </cols>
  <sheetData>
    <row r="1" spans="1:9" ht="19.5" customHeight="1" x14ac:dyDescent="0.3">
      <c r="E1" s="4" t="s">
        <v>49</v>
      </c>
      <c r="F1" s="85">
        <v>1</v>
      </c>
    </row>
    <row r="2" spans="1:9" ht="19.5" customHeight="1" x14ac:dyDescent="0.3">
      <c r="A2" s="75"/>
      <c r="B2" s="75"/>
      <c r="C2" s="163" t="s">
        <v>71</v>
      </c>
      <c r="D2" s="163"/>
      <c r="E2" s="163"/>
      <c r="F2" s="163"/>
      <c r="G2" s="163"/>
      <c r="H2" s="75"/>
      <c r="I2" s="75"/>
    </row>
    <row r="3" spans="1:9" ht="19.5" customHeight="1" x14ac:dyDescent="0.3">
      <c r="B3" s="75"/>
      <c r="C3" s="163"/>
      <c r="D3" s="163"/>
      <c r="E3" s="163"/>
      <c r="F3" s="163"/>
      <c r="G3" s="163"/>
      <c r="H3" s="75"/>
      <c r="I3" s="75"/>
    </row>
    <row r="4" spans="1:9" ht="19.5" customHeight="1" x14ac:dyDescent="0.3">
      <c r="B4" s="73"/>
      <c r="C4" s="73"/>
      <c r="D4" s="73"/>
      <c r="E4" s="73"/>
      <c r="F4" s="73"/>
      <c r="G4" s="73"/>
      <c r="H4" s="73"/>
    </row>
    <row r="5" spans="1:9" ht="19.5" customHeight="1" x14ac:dyDescent="0.3">
      <c r="A5" s="90"/>
      <c r="B5" s="166" t="s">
        <v>68</v>
      </c>
      <c r="C5" s="166"/>
      <c r="D5" s="166"/>
      <c r="E5" s="166"/>
      <c r="F5" s="166"/>
      <c r="G5" s="166"/>
      <c r="H5" s="166"/>
    </row>
    <row r="6" spans="1:9" ht="19.5" customHeight="1" x14ac:dyDescent="0.3">
      <c r="A6" s="90"/>
      <c r="B6" s="91"/>
      <c r="C6" s="91"/>
      <c r="D6" s="91"/>
      <c r="E6" s="91"/>
      <c r="F6" s="91"/>
      <c r="G6" s="91"/>
      <c r="H6" s="91"/>
    </row>
    <row r="7" spans="1:9" ht="19.5" customHeight="1" x14ac:dyDescent="0.3">
      <c r="B7" s="160" t="s">
        <v>48</v>
      </c>
      <c r="C7" s="160"/>
      <c r="D7" s="160"/>
      <c r="E7" s="160"/>
      <c r="F7" s="160"/>
      <c r="G7" s="160"/>
      <c r="H7" s="160"/>
    </row>
    <row r="8" spans="1:9" ht="19.5" customHeight="1" x14ac:dyDescent="0.3"/>
    <row r="9" spans="1:9" ht="19.5" customHeight="1" x14ac:dyDescent="0.3">
      <c r="B9" s="1"/>
      <c r="C9" s="4"/>
      <c r="D9" s="4"/>
      <c r="E9" s="41"/>
      <c r="F9" s="41"/>
      <c r="G9" s="41"/>
      <c r="H9" s="41"/>
    </row>
    <row r="10" spans="1:9" ht="19.5" customHeight="1" x14ac:dyDescent="0.3">
      <c r="A10" s="155" t="s">
        <v>69</v>
      </c>
      <c r="B10" s="155"/>
      <c r="C10" s="155"/>
      <c r="D10" s="155"/>
      <c r="E10" s="155"/>
      <c r="F10" s="155"/>
      <c r="G10" s="155"/>
      <c r="H10" s="155"/>
      <c r="I10" s="155"/>
    </row>
    <row r="11" spans="1:9" ht="19.5" customHeight="1" x14ac:dyDescent="0.3">
      <c r="A11" s="155"/>
      <c r="B11" s="155"/>
      <c r="C11" s="155"/>
      <c r="D11" s="155"/>
      <c r="E11" s="155"/>
      <c r="F11" s="155"/>
      <c r="G11" s="155"/>
      <c r="H11" s="155"/>
      <c r="I11" s="155"/>
    </row>
    <row r="12" spans="1:9" ht="19.5" customHeight="1" x14ac:dyDescent="0.3">
      <c r="B12" s="63"/>
      <c r="C12" s="63"/>
      <c r="D12" s="63"/>
      <c r="E12" s="63"/>
      <c r="F12" s="63"/>
      <c r="G12" s="63"/>
      <c r="H12" s="63"/>
      <c r="I12" s="76"/>
    </row>
    <row r="13" spans="1:9" ht="19.5" customHeight="1" x14ac:dyDescent="0.3">
      <c r="A13" s="160" t="s">
        <v>70</v>
      </c>
      <c r="B13" s="160"/>
      <c r="C13" s="155" t="s">
        <v>73</v>
      </c>
      <c r="D13" s="155"/>
      <c r="E13" s="155"/>
      <c r="F13" s="155"/>
      <c r="G13" s="155"/>
      <c r="H13" s="155"/>
      <c r="I13" s="155"/>
    </row>
    <row r="14" spans="1:9" ht="19.5" customHeight="1" x14ac:dyDescent="0.3">
      <c r="C14" s="155"/>
      <c r="D14" s="155"/>
      <c r="E14" s="155"/>
      <c r="F14" s="155"/>
      <c r="G14" s="155"/>
      <c r="H14" s="155"/>
      <c r="I14" s="155"/>
    </row>
    <row r="15" spans="1:9" ht="19.5" customHeight="1" x14ac:dyDescent="0.3">
      <c r="A15" s="86"/>
      <c r="B15" s="82"/>
      <c r="C15" s="155"/>
      <c r="D15" s="155"/>
      <c r="E15" s="155"/>
      <c r="F15" s="155"/>
      <c r="G15" s="155"/>
      <c r="H15" s="155"/>
      <c r="I15" s="155"/>
    </row>
    <row r="16" spans="1:9" ht="19.5" customHeight="1" x14ac:dyDescent="0.3">
      <c r="A16" s="86"/>
      <c r="B16" s="82"/>
      <c r="C16" s="155"/>
      <c r="D16" s="155"/>
      <c r="E16" s="155"/>
      <c r="F16" s="155"/>
      <c r="G16" s="155"/>
      <c r="H16" s="155"/>
      <c r="I16" s="155"/>
    </row>
    <row r="17" spans="1:9" ht="19.5" customHeight="1" x14ac:dyDescent="0.3">
      <c r="A17" s="86"/>
      <c r="B17" s="82"/>
      <c r="C17" s="155"/>
      <c r="D17" s="155"/>
      <c r="E17" s="155"/>
      <c r="F17" s="155"/>
      <c r="G17" s="155"/>
      <c r="H17" s="155"/>
      <c r="I17" s="155"/>
    </row>
    <row r="18" spans="1:9" ht="19.5" customHeight="1" x14ac:dyDescent="0.3">
      <c r="A18" s="86"/>
      <c r="B18" s="52"/>
      <c r="C18" s="155"/>
      <c r="D18" s="155"/>
      <c r="E18" s="155"/>
      <c r="F18" s="155"/>
      <c r="G18" s="155"/>
      <c r="H18" s="155"/>
      <c r="I18" s="155"/>
    </row>
    <row r="19" spans="1:9" ht="19.5" customHeight="1" x14ac:dyDescent="0.3">
      <c r="A19" s="86"/>
      <c r="B19" s="52"/>
      <c r="C19" s="155"/>
      <c r="D19" s="155"/>
      <c r="E19" s="155"/>
      <c r="F19" s="155"/>
      <c r="G19" s="155"/>
      <c r="H19" s="155"/>
      <c r="I19" s="155"/>
    </row>
    <row r="20" spans="1:9" ht="19.5" customHeight="1" x14ac:dyDescent="0.3">
      <c r="A20" s="86"/>
      <c r="B20" s="52"/>
      <c r="C20" s="79"/>
      <c r="D20" s="54"/>
      <c r="E20" s="54"/>
      <c r="F20" s="54"/>
      <c r="G20" s="80"/>
      <c r="H20" s="57"/>
    </row>
    <row r="21" spans="1:9" ht="19.5" customHeight="1" x14ac:dyDescent="0.3">
      <c r="A21" s="86"/>
      <c r="B21" s="52"/>
      <c r="C21" s="169" t="str">
        <f>VLOOKUP(F1,PA!A:B,2,FALSE)</f>
        <v>ANDRANGO VIRACOCHA JONATHAN ISRAEL</v>
      </c>
      <c r="D21" s="169"/>
      <c r="E21" s="169"/>
      <c r="F21" s="169"/>
      <c r="G21" s="169"/>
      <c r="H21" s="169"/>
      <c r="I21" s="169"/>
    </row>
    <row r="22" spans="1:9" ht="19.5" customHeight="1" x14ac:dyDescent="0.3">
      <c r="A22" s="86"/>
      <c r="B22" s="52"/>
      <c r="C22" s="79"/>
      <c r="D22" s="54"/>
      <c r="E22" s="54"/>
      <c r="F22" s="54"/>
      <c r="G22" s="80"/>
      <c r="H22" s="57"/>
    </row>
    <row r="23" spans="1:9" ht="19.5" customHeight="1" x14ac:dyDescent="0.3">
      <c r="A23" s="86"/>
      <c r="B23" s="81"/>
      <c r="C23" s="167" t="s">
        <v>76</v>
      </c>
      <c r="D23" s="167"/>
      <c r="E23" s="167"/>
      <c r="F23" s="167"/>
      <c r="G23" s="167"/>
      <c r="H23" s="167"/>
      <c r="I23" s="167"/>
    </row>
    <row r="24" spans="1:9" ht="19.5" customHeight="1" x14ac:dyDescent="0.3">
      <c r="A24" s="86"/>
      <c r="B24" s="52"/>
      <c r="C24" s="167"/>
      <c r="D24" s="167"/>
      <c r="E24" s="167"/>
      <c r="F24" s="167"/>
      <c r="G24" s="167"/>
      <c r="H24" s="167"/>
      <c r="I24" s="167"/>
    </row>
    <row r="25" spans="1:9" ht="19.5" customHeight="1" x14ac:dyDescent="0.3">
      <c r="A25" s="86"/>
      <c r="B25" s="52"/>
      <c r="C25" s="79"/>
      <c r="D25" s="79"/>
      <c r="E25" s="79"/>
      <c r="F25" s="79"/>
      <c r="G25" s="79"/>
      <c r="H25" s="57"/>
    </row>
    <row r="26" spans="1:9" ht="19.5" customHeight="1" x14ac:dyDescent="0.3">
      <c r="A26" s="86"/>
      <c r="B26" s="52"/>
      <c r="C26" s="168" t="s">
        <v>72</v>
      </c>
      <c r="D26" s="168"/>
      <c r="E26" s="168"/>
      <c r="F26" s="168"/>
      <c r="G26" s="168"/>
      <c r="H26" s="168"/>
      <c r="I26" s="168"/>
    </row>
    <row r="27" spans="1:9" ht="19.5" customHeight="1" x14ac:dyDescent="0.3">
      <c r="A27" s="86"/>
      <c r="B27" s="84"/>
      <c r="C27" s="168"/>
      <c r="D27" s="168"/>
      <c r="E27" s="168"/>
      <c r="F27" s="168"/>
      <c r="G27" s="168"/>
      <c r="H27" s="168"/>
      <c r="I27" s="168"/>
    </row>
    <row r="28" spans="1:9" ht="19.5" customHeight="1" x14ac:dyDescent="0.3">
      <c r="A28" s="87"/>
      <c r="B28" s="84"/>
      <c r="C28" s="84"/>
      <c r="D28" s="84"/>
      <c r="E28" s="84"/>
      <c r="F28" s="84"/>
      <c r="G28" s="84"/>
      <c r="H28" s="84"/>
      <c r="I28" s="63"/>
    </row>
    <row r="29" spans="1:9" ht="19.5" customHeight="1" x14ac:dyDescent="0.3">
      <c r="A29" s="86"/>
      <c r="B29" s="83"/>
      <c r="C29" s="78"/>
      <c r="D29" s="57"/>
      <c r="E29" s="57"/>
      <c r="F29" s="170" t="s">
        <v>74</v>
      </c>
      <c r="G29" s="170"/>
      <c r="H29" s="170"/>
      <c r="I29" s="170"/>
    </row>
    <row r="30" spans="1:9" ht="19.5" customHeight="1" x14ac:dyDescent="0.3">
      <c r="B30" s="8"/>
      <c r="C30" s="78"/>
      <c r="D30" s="57"/>
      <c r="E30" s="57"/>
      <c r="F30" s="57"/>
      <c r="G30" s="57"/>
      <c r="H30" s="58"/>
    </row>
    <row r="31" spans="1:9" ht="19.5" customHeight="1" x14ac:dyDescent="0.3">
      <c r="B31" s="59"/>
      <c r="C31" s="60"/>
      <c r="D31" s="61"/>
      <c r="E31" s="61"/>
      <c r="F31" s="61"/>
      <c r="G31" s="61"/>
      <c r="H31" s="61"/>
    </row>
    <row r="32" spans="1:9" ht="19.5" customHeight="1" x14ac:dyDescent="0.3">
      <c r="B32" s="59"/>
      <c r="C32" s="60"/>
      <c r="D32" s="61"/>
      <c r="E32" s="61"/>
      <c r="F32" s="61"/>
      <c r="G32" s="61"/>
      <c r="H32" s="61"/>
    </row>
    <row r="33" spans="1:8" ht="19.5" customHeight="1" x14ac:dyDescent="0.3">
      <c r="A33" s="164" t="s">
        <v>64</v>
      </c>
      <c r="B33" s="164"/>
      <c r="C33" s="164"/>
      <c r="D33" s="64"/>
      <c r="E33" s="64"/>
      <c r="F33" s="165" t="s">
        <v>66</v>
      </c>
      <c r="G33" s="165"/>
      <c r="H33" s="165"/>
    </row>
    <row r="34" spans="1:8" ht="19.5" customHeight="1" x14ac:dyDescent="0.3">
      <c r="B34" s="69" t="s">
        <v>65</v>
      </c>
      <c r="C34" s="71"/>
      <c r="D34" s="71"/>
      <c r="E34" s="71"/>
      <c r="F34" s="71"/>
      <c r="G34" s="108"/>
      <c r="H34" s="108"/>
    </row>
    <row r="35" spans="1:8" ht="20.25" customHeight="1" x14ac:dyDescent="0.3">
      <c r="B35" s="68"/>
      <c r="C35" s="65"/>
      <c r="D35" s="65"/>
      <c r="E35" s="65"/>
      <c r="F35" s="65"/>
      <c r="G35" s="65"/>
      <c r="H35" s="65"/>
    </row>
    <row r="36" spans="1:8" ht="20.25" customHeight="1" x14ac:dyDescent="0.3">
      <c r="B36" s="44"/>
      <c r="C36" s="72"/>
      <c r="D36" s="88"/>
      <c r="E36" s="88"/>
      <c r="F36" s="72"/>
      <c r="G36" s="72"/>
      <c r="H36" s="66"/>
    </row>
    <row r="37" spans="1:8" ht="20.25" customHeight="1" x14ac:dyDescent="0.3">
      <c r="B37" s="44"/>
      <c r="C37" s="72"/>
      <c r="D37" s="89"/>
      <c r="E37" s="89"/>
      <c r="F37" s="72"/>
      <c r="G37" s="72"/>
      <c r="H37" s="66"/>
    </row>
    <row r="38" spans="1:8" ht="20.25" customHeight="1" x14ac:dyDescent="0.3"/>
    <row r="39" spans="1:8" ht="20.25" customHeight="1" x14ac:dyDescent="0.3"/>
    <row r="40" spans="1:8" ht="20.25" customHeight="1" x14ac:dyDescent="0.3"/>
    <row r="41" spans="1:8" ht="20.25" customHeight="1" x14ac:dyDescent="0.3"/>
  </sheetData>
  <mergeCells count="12">
    <mergeCell ref="C2:G3"/>
    <mergeCell ref="C13:I19"/>
    <mergeCell ref="A10:I11"/>
    <mergeCell ref="A33:C33"/>
    <mergeCell ref="F33:H33"/>
    <mergeCell ref="B5:H5"/>
    <mergeCell ref="B7:H7"/>
    <mergeCell ref="A13:B13"/>
    <mergeCell ref="C23:I24"/>
    <mergeCell ref="C26:I27"/>
    <mergeCell ref="C21:I21"/>
    <mergeCell ref="F29:I29"/>
  </mergeCells>
  <conditionalFormatting sqref="G20 G22">
    <cfRule type="cellIs" dxfId="0" priority="1" operator="lessThan">
      <formula>7</formula>
    </cfRule>
  </conditionalFormatting>
  <pageMargins left="0.7" right="0.7" top="0.75" bottom="0.75" header="0.3" footer="0.3"/>
  <pageSetup paperSize="9" scale="8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PA</vt:lpstr>
      <vt:lpstr>PROMOCIONES</vt:lpstr>
      <vt:lpstr>CERTIFICADO MATRÍCULA</vt:lpstr>
      <vt:lpstr>'CERTIFICADO MATRÍCULA'!Área_de_impresión</vt:lpstr>
      <vt:lpstr>PA!Área_de_impresión</vt:lpstr>
      <vt:lpstr>PROMOCIONES!Área_de_impresión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SECRETARIA</cp:lastModifiedBy>
  <cp:lastPrinted>2023-10-20T17:22:03Z</cp:lastPrinted>
  <dcterms:created xsi:type="dcterms:W3CDTF">2013-05-20T23:28:02Z</dcterms:created>
  <dcterms:modified xsi:type="dcterms:W3CDTF">2023-10-20T17:22:14Z</dcterms:modified>
</cp:coreProperties>
</file>