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a97277845ac865/Documents/Excel/"/>
    </mc:Choice>
  </mc:AlternateContent>
  <xr:revisionPtr revIDLastSave="8" documentId="8_{64DE2506-3E11-AF45-9FC1-492A5C1E3C59}" xr6:coauthVersionLast="43" xr6:coauthVersionMax="43" xr10:uidLastSave="{BE00C7A9-C7B0-9046-BF87-130DAF6548C2}"/>
  <bookViews>
    <workbookView xWindow="1140" yWindow="3080" windowWidth="22360" windowHeight="9660" activeTab="4" xr2:uid="{00000000-000D-0000-FFFF-FFFF00000000}"/>
  </bookViews>
  <sheets>
    <sheet name="Sheet1" sheetId="1" r:id="rId1"/>
    <sheet name="Pivot 1" sheetId="2" r:id="rId2"/>
    <sheet name="Pivot 2" sheetId="3" r:id="rId3"/>
    <sheet name="Pivot 3" sheetId="4" r:id="rId4"/>
    <sheet name="Bonus" sheetId="5" r:id="rId5"/>
    <sheet name="Stat" sheetId="6" r:id="rId6"/>
  </sheets>
  <definedNames>
    <definedName name="_xlnm._FilterDatabase" localSheetId="0" hidden="1">Sheet1!$A$1:$T$4115</definedName>
  </definedNames>
  <calcPr calcId="191029"/>
  <pivotCaches>
    <pivotCache cacheId="34" r:id="rId7"/>
    <pivotCache cacheId="3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M3" i="6"/>
  <c r="M2" i="6"/>
  <c r="M7" i="6"/>
  <c r="M6" i="6"/>
  <c r="M5" i="6"/>
  <c r="M4" i="6"/>
  <c r="J6" i="6"/>
  <c r="J7" i="6"/>
  <c r="J5" i="6"/>
  <c r="J4" i="6"/>
  <c r="J3" i="6"/>
  <c r="J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7" i="5" l="1"/>
  <c r="G7" i="5" s="1"/>
  <c r="E8" i="5"/>
  <c r="G8" i="5" s="1"/>
  <c r="E10" i="5"/>
  <c r="G10" i="5" s="1"/>
  <c r="E9" i="5"/>
  <c r="G9" i="5" s="1"/>
  <c r="H7" i="5"/>
  <c r="E2" i="5"/>
  <c r="H2" i="5" s="1"/>
  <c r="E6" i="5"/>
  <c r="H6" i="5" s="1"/>
  <c r="F10" i="5"/>
  <c r="E13" i="5"/>
  <c r="H13" i="5" s="1"/>
  <c r="E5" i="5"/>
  <c r="G5" i="5" s="1"/>
  <c r="E12" i="5"/>
  <c r="H12" i="5" s="1"/>
  <c r="E4" i="5"/>
  <c r="H4" i="5" s="1"/>
  <c r="E11" i="5"/>
  <c r="H11" i="5" s="1"/>
  <c r="E3" i="5"/>
  <c r="G3" i="5" s="1"/>
  <c r="F7" i="5"/>
  <c r="F8" i="5" l="1"/>
  <c r="G4" i="5"/>
  <c r="F4" i="5"/>
  <c r="H8" i="5"/>
  <c r="H10" i="5"/>
  <c r="H5" i="5"/>
  <c r="G12" i="5"/>
  <c r="G13" i="5"/>
  <c r="F5" i="5"/>
  <c r="F12" i="5"/>
  <c r="H9" i="5"/>
  <c r="F2" i="5"/>
  <c r="F9" i="5"/>
  <c r="G6" i="5"/>
  <c r="G11" i="5"/>
  <c r="G2" i="5"/>
  <c r="H3" i="5"/>
  <c r="F6" i="5"/>
  <c r="F3" i="5"/>
  <c r="F11" i="5"/>
  <c r="F13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<sst xmlns="http://schemas.openxmlformats.org/spreadsheetml/2006/main" count="36789" uniqueCount="8417">
  <si>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</si>
  <si>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</si>
  <si>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</si>
  <si>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</si>
  <si>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</si>
  <si>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</si>
  <si>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</si>
  <si>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</si>
  <si>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</si>
  <si>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</si>
  <si>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</si>
  <si>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</si>
  <si>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</si>
  <si>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</si>
  <si>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</si>
  <si>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</si>
  <si>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</si>
  <si>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</si>
  <si>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</si>
  <si>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</si>
  <si>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</si>
  <si>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</si>
  <si>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</si>
  <si>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</si>
  <si>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</si>
  <si>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</si>
  <si>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</si>
  <si>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</si>
  <si>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</si>
  <si>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</si>
  <si>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</si>
  <si>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</si>
  <si>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</si>
  <si>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</si>
  <si>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</si>
  <si>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</si>
  <si>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</si>
  <si>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</si>
  <si>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</si>
  <si>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</si>
  <si>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</si>
  <si>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</si>
  <si>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</si>
  <si>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</si>
  <si>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</si>
  <si>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</si>
  <si>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</si>
  <si>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</si>
  <si>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</si>
  <si>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</si>
  <si>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</si>
  <si>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</si>
  <si>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</si>
  <si>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</si>
  <si>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</si>
  <si>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</si>
  <si>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</si>
  <si>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</si>
  <si>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</si>
  <si>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</si>
  <si>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</si>
  <si>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</si>
  <si>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</si>
  <si>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</si>
  <si>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</si>
  <si>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</si>
  <si>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</si>
  <si>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</si>
  <si>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</si>
  <si>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</si>
  <si>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</si>
  <si>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</si>
  <si>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</si>
  <si>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</si>
  <si>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</si>
  <si>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</si>
  <si>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</si>
  <si>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</si>
  <si>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</si>
  <si>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</si>
  <si>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</si>
  <si>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</si>
  <si>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</si>
  <si>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</si>
  <si>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</si>
  <si>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</si>
  <si>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</si>
  <si>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</si>
  <si>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</si>
  <si>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</si>
  <si>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</si>
  <si>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</si>
  <si>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</si>
  <si>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</si>
  <si>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</si>
  <si>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</si>
  <si>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</si>
  <si>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</si>
  <si>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</si>
  <si>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</si>
  <si>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</si>
  <si>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</si>
  <si>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</si>
  <si>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</si>
  <si>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</si>
  <si>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</si>
  <si>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</si>
  <si>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</si>
  <si>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</si>
  <si>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</si>
  <si>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</si>
  <si>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</si>
  <si>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</si>
  <si>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</si>
  <si>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</si>
  <si>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</si>
  <si>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</si>
  <si>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</si>
  <si>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</si>
  <si>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</si>
  <si>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</si>
  <si>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</si>
  <si>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</si>
  <si>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</si>
  <si>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</si>
  <si>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</si>
  <si>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</si>
  <si>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</si>
  <si>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</si>
  <si>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</si>
  <si>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</si>
  <si>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</si>
  <si>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</si>
  <si>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</si>
  <si>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</si>
  <si>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</si>
  <si>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</si>
  <si>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</si>
  <si>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</si>
  <si>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</si>
  <si>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</si>
  <si>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</si>
  <si>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</si>
  <si>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</si>
  <si>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</si>
  <si>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</si>
  <si>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</si>
  <si>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</si>
  <si>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</si>
  <si>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</si>
  <si>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</si>
  <si>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</si>
  <si>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</si>
  <si>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</si>
  <si>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</si>
  <si>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</si>
  <si>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</si>
  <si>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</si>
  <si>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</si>
  <si>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</si>
  <si>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</si>
  <si>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</si>
  <si>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</si>
  <si>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</si>
  <si>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</si>
  <si>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</si>
  <si>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</si>
  <si>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</si>
  <si>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</si>
  <si>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</si>
  <si>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</si>
  <si>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</si>
  <si>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</si>
  <si>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</si>
  <si>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</si>
  <si>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</si>
  <si>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</si>
  <si>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</si>
  <si>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</si>
  <si>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</si>
  <si>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</si>
  <si>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</si>
  <si>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</si>
  <si>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</si>
  <si>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</si>
  <si>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</si>
  <si>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</si>
  <si>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</si>
  <si>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</si>
  <si>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</si>
  <si>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</si>
  <si>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</si>
  <si>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</si>
  <si>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</si>
  <si>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</si>
  <si>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</si>
  <si>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</si>
  <si>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</si>
  <si>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</si>
  <si>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</si>
  <si>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</si>
  <si>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</si>
  <si>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</si>
  <si>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</si>
  <si>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</si>
  <si>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</si>
  <si>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</si>
  <si>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</si>
  <si>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</si>
  <si>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</si>
  <si>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</si>
  <si>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</si>
  <si>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</si>
  <si>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</si>
  <si>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</si>
  <si>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</si>
  <si>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</si>
  <si>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</si>
  <si>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</si>
  <si>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</si>
  <si>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</si>
  <si>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</si>
  <si>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</si>
  <si>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</si>
  <si>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</si>
  <si>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</si>
  <si>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</si>
  <si>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</si>
  <si>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</si>
  <si>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</si>
  <si>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</si>
  <si>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</si>
  <si>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</si>
  <si>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</si>
  <si>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</si>
  <si>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</si>
  <si>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</si>
  <si>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</si>
  <si>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</si>
  <si>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</si>
  <si>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</si>
  <si>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</si>
  <si>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</si>
  <si>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</si>
  <si>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</si>
  <si>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</si>
  <si>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</si>
  <si>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</si>
  <si>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</si>
  <si>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</si>
  <si>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</si>
  <si>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</si>
  <si>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</si>
  <si>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</si>
  <si>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</si>
  <si>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</si>
  <si>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</si>
  <si>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</si>
  <si>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</si>
  <si>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</si>
  <si>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</si>
  <si>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</si>
  <si>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</si>
  <si>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</si>
  <si>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</si>
  <si>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</si>
  <si>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</si>
  <si>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</si>
  <si>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</si>
  <si>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</si>
  <si>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</si>
  <si>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</si>
  <si>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</si>
  <si>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</si>
  <si>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</si>
  <si>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</si>
  <si>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</si>
  <si>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</si>
  <si>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</si>
  <si>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</si>
  <si>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</si>
  <si>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</si>
  <si>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</si>
  <si>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</si>
  <si>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</si>
  <si>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</si>
  <si>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</si>
  <si>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</si>
  <si>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</si>
  <si>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</si>
  <si>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</si>
  <si>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</si>
  <si>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</si>
  <si>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</si>
  <si>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</si>
  <si>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</si>
  <si>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</si>
  <si>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</si>
  <si>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</si>
  <si>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</si>
  <si>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</si>
  <si>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</si>
  <si>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</si>
  <si>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</si>
  <si>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</si>
  <si>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</si>
  <si>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</si>
  <si>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</si>
  <si>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</si>
  <si>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</si>
  <si>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</si>
  <si>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</si>
  <si>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</si>
  <si>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</si>
  <si>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</si>
  <si>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</si>
  <si>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</si>
  <si>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</si>
  <si>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</si>
  <si>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</si>
  <si>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</si>
  <si>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</si>
  <si>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</si>
  <si>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</si>
  <si>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</si>
  <si>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</si>
  <si>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</si>
  <si>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</si>
  <si>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</si>
  <si>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</si>
  <si>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</si>
  <si>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</si>
  <si>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</si>
  <si>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</si>
  <si>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</si>
  <si>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</si>
  <si>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</si>
  <si>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</si>
  <si>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</si>
  <si>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</si>
  <si>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</si>
  <si>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</si>
  <si>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</si>
  <si>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</si>
  <si>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</si>
  <si>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</si>
  <si>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</si>
  <si>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</si>
  <si>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</si>
  <si>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</si>
  <si>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</si>
  <si>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</si>
  <si>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</si>
  <si>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</si>
  <si>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</si>
  <si>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</si>
  <si>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</si>
  <si>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</si>
  <si>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</si>
  <si>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</si>
  <si>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</si>
  <si>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</si>
  <si>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</si>
  <si>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</si>
  <si>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</si>
  <si>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</si>
  <si>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</si>
  <si>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</si>
  <si>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</si>
  <si>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</si>
  <si>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</si>
  <si>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</si>
  <si>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</si>
  <si>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</si>
  <si>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</si>
  <si>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</si>
  <si>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</si>
  <si>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</si>
  <si>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</si>
  <si>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</si>
  <si>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</si>
  <si>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</si>
  <si>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</si>
  <si>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</si>
  <si>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</si>
  <si>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</si>
  <si>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</si>
  <si>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</si>
  <si>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</si>
  <si>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</si>
  <si>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</si>
  <si>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</si>
  <si>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</si>
  <si>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</si>
  <si>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</si>
  <si>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</si>
  <si>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</si>
  <si>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</si>
  <si>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</si>
  <si>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</si>
  <si>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</si>
  <si>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</si>
  <si>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</si>
  <si>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</si>
  <si>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</si>
  <si>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</si>
  <si>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</si>
  <si>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</si>
  <si>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</si>
  <si>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</si>
  <si>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</si>
  <si>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</si>
  <si>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</si>
  <si>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</si>
  <si>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</si>
  <si>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</si>
  <si>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</si>
  <si>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</si>
  <si>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</si>
  <si>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</si>
  <si>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</si>
  <si>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</si>
  <si>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</si>
  <si>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</si>
  <si>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</si>
  <si>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</si>
  <si>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</si>
  <si>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</si>
  <si>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</si>
  <si>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</si>
  <si>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</si>
  <si>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</si>
  <si>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</si>
  <si>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</si>
  <si>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</si>
  <si>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</si>
  <si>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</si>
  <si>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</si>
  <si>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</si>
  <si>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</si>
  <si>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</si>
  <si>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</si>
  <si>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</si>
  <si>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</si>
  <si>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</si>
  <si>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</si>
  <si>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</si>
  <si>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</si>
  <si>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</si>
  <si>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</si>
  <si>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</si>
  <si>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</si>
  <si>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</si>
  <si>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</si>
  <si>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</si>
  <si>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</si>
  <si>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</si>
  <si>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</si>
  <si>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</si>
  <si>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</si>
  <si>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</si>
  <si>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</si>
  <si>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</si>
  <si>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</si>
  <si>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</si>
  <si>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</si>
  <si>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</si>
  <si>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</si>
  <si>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</si>
  <si>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</si>
  <si>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</si>
  <si>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</si>
  <si>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</si>
  <si>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</si>
  <si>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</si>
  <si>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</si>
  <si>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</si>
  <si>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</si>
  <si>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</si>
  <si>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</si>
  <si>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</si>
  <si>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</si>
  <si>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</si>
  <si>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</si>
  <si>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</si>
  <si>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</si>
  <si>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</si>
  <si>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</si>
  <si>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</si>
  <si>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</si>
  <si>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</si>
  <si>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</si>
  <si>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</si>
  <si>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</si>
  <si>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</si>
  <si>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</si>
  <si>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</si>
  <si>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</si>
  <si>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</si>
  <si>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</si>
  <si>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</si>
  <si>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</si>
  <si>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</si>
  <si>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</si>
  <si>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</si>
  <si>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</si>
  <si>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</si>
  <si>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</si>
  <si>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</si>
  <si>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</si>
  <si>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</si>
  <si>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</si>
  <si>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</si>
  <si>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</si>
  <si>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</si>
  <si>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</si>
  <si>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</si>
  <si>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</si>
  <si>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</si>
  <si>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</si>
  <si>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</si>
  <si>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</si>
  <si>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</si>
  <si>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</si>
  <si>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</si>
  <si>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</si>
  <si>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</si>
  <si>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</si>
  <si>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</si>
  <si>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</si>
  <si>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</si>
  <si>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</si>
  <si>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</si>
  <si>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</si>
  <si>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</si>
  <si>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</si>
  <si>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</si>
  <si>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</si>
  <si>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</si>
  <si>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</si>
  <si>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</si>
  <si>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</si>
  <si>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</si>
  <si>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</si>
  <si>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</si>
  <si>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</si>
  <si>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</si>
  <si>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</si>
  <si>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</si>
  <si>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</si>
  <si>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</si>
  <si>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</si>
  <si>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</si>
  <si>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</si>
  <si>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</si>
  <si>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</si>
  <si>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</si>
  <si>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</si>
  <si>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</si>
  <si>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</si>
  <si>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</si>
  <si>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</si>
  <si>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</si>
  <si>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</si>
  <si>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</si>
  <si>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</si>
  <si>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</si>
  <si>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</si>
  <si>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</si>
  <si>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</si>
  <si>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</si>
  <si>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</si>
  <si>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</si>
  <si>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</si>
  <si>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</si>
  <si>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</si>
  <si>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</si>
  <si>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</si>
  <si>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</si>
  <si>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</si>
  <si>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</si>
  <si>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</si>
  <si>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</si>
  <si>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</si>
  <si>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</si>
  <si>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</si>
  <si>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</si>
  <si>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</si>
  <si>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</si>
  <si>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</si>
  <si>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</si>
  <si>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</si>
  <si>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</si>
  <si>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</si>
  <si>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</si>
  <si>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</si>
  <si>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</si>
  <si>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</si>
  <si>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</si>
  <si>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</si>
  <si>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</si>
  <si>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</si>
  <si>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</si>
  <si>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</si>
  <si>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</si>
  <si>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</si>
  <si>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</si>
  <si>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</si>
  <si>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</si>
  <si>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</si>
  <si>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</si>
  <si>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</si>
  <si>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</si>
  <si>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</si>
  <si>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</si>
  <si>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</si>
  <si>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</si>
  <si>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</si>
  <si>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</si>
  <si>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</si>
  <si>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</si>
  <si>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</si>
  <si>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</si>
  <si>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</si>
  <si>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</si>
  <si>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</si>
  <si>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</si>
  <si>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</si>
  <si>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</si>
  <si>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</si>
  <si>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</si>
  <si>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</si>
  <si>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</si>
  <si>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</si>
  <si>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</si>
  <si>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</si>
  <si>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</si>
  <si>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</si>
  <si>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</si>
  <si>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</si>
  <si>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</si>
  <si>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</si>
  <si>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</si>
  <si>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</si>
  <si>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</si>
  <si>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</si>
  <si>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</si>
  <si>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</si>
  <si>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</si>
  <si>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</si>
  <si>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</si>
  <si>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</si>
  <si>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</si>
  <si>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</si>
  <si>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</si>
  <si>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</si>
  <si>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</si>
  <si>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</si>
  <si>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</si>
  <si>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</si>
  <si>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</si>
  <si>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</si>
  <si>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</si>
  <si>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</si>
  <si>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</si>
  <si>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</si>
  <si>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</si>
  <si>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</si>
  <si>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</si>
  <si>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</si>
  <si>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</si>
  <si>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</si>
  <si>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</si>
  <si>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</si>
  <si>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</si>
  <si>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</si>
  <si>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</si>
  <si>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</si>
  <si>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</si>
  <si>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</si>
  <si>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</si>
  <si>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</si>
  <si>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</si>
  <si>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</si>
  <si>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</si>
  <si>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</si>
  <si>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</si>
  <si>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</si>
  <si>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</si>
  <si>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</si>
  <si>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</si>
  <si>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</si>
  <si>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</si>
  <si>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</si>
  <si>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</si>
  <si>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</si>
  <si>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</si>
  <si>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</si>
  <si>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</si>
  <si>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</si>
  <si>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</si>
  <si>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</si>
  <si>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</si>
  <si>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</si>
  <si>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</si>
  <si>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</si>
  <si>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</si>
  <si>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</si>
  <si>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</si>
  <si>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</si>
  <si>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</si>
  <si>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</si>
  <si>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</si>
  <si>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</si>
  <si>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</si>
  <si>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</si>
  <si>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</si>
  <si>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</si>
  <si>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</si>
  <si>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</si>
  <si>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</si>
  <si>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</si>
  <si>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</si>
  <si>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</si>
  <si>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</si>
  <si>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</si>
  <si>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</si>
  <si>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</si>
  <si>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</si>
  <si>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</si>
  <si>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</si>
  <si>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</si>
  <si>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</si>
  <si>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</si>
  <si>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</si>
  <si>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</si>
  <si>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</si>
  <si>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</si>
  <si>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</si>
  <si>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</si>
  <si>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</si>
  <si>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</si>
  <si>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</si>
  <si>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</si>
  <si>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</si>
  <si>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</si>
  <si>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</si>
  <si>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</si>
  <si>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</si>
  <si>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</si>
  <si>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</si>
  <si>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</si>
  <si>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</si>
  <si>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</si>
  <si>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</si>
  <si>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</si>
  <si>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</si>
  <si>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</si>
  <si>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</si>
  <si>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</si>
  <si>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</si>
  <si>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</si>
  <si>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</si>
  <si>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</si>
  <si>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</si>
  <si>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</si>
  <si>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</si>
  <si>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</si>
  <si>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</si>
  <si>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</si>
  <si>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</si>
  <si>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</si>
  <si>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</si>
  <si>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</si>
  <si>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</si>
  <si>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</si>
  <si>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</si>
  <si>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</si>
  <si>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</si>
  <si>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</si>
  <si>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</si>
  <si>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</si>
  <si>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</si>
  <si>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</si>
  <si>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</si>
  <si>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</si>
  <si>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</si>
  <si>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</si>
  <si>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</si>
  <si>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</si>
  <si>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</si>
  <si>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</si>
  <si>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</si>
  <si>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</si>
  <si>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</si>
  <si>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</si>
  <si>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</si>
  <si>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</si>
  <si>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</si>
  <si>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</si>
  <si>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</si>
  <si>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</si>
  <si>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</si>
  <si>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</si>
  <si>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</si>
  <si>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</si>
  <si>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</si>
  <si>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</si>
  <si>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</si>
  <si>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</si>
  <si>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</si>
  <si>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</si>
  <si>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</si>
  <si>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</si>
  <si>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</si>
  <si>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</si>
  <si>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</si>
  <si>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</si>
  <si>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</si>
  <si>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</si>
  <si>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</si>
  <si>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</si>
  <si>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</si>
  <si>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</si>
  <si>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</si>
  <si>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</si>
  <si>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</si>
  <si>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</si>
  <si>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</si>
  <si>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</si>
  <si>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</si>
  <si>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</si>
  <si>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</si>
  <si>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</si>
  <si>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</si>
  <si>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</si>
  <si>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</si>
  <si>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</si>
  <si>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</si>
  <si>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</si>
  <si>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</si>
  <si>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</si>
  <si>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</si>
  <si>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</si>
  <si>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</si>
  <si>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</si>
  <si>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</si>
  <si>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</si>
  <si>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</si>
  <si>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</si>
  <si>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</si>
  <si>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</si>
  <si>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</si>
  <si>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</si>
  <si>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</si>
  <si>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</si>
  <si>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</si>
  <si>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</si>
  <si>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</si>
  <si>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</si>
  <si>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</si>
  <si>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</si>
  <si>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</si>
  <si>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</si>
  <si>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</si>
  <si>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</si>
  <si>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</si>
  <si>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</si>
  <si>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</si>
  <si>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</si>
  <si>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</si>
  <si>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</si>
  <si>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</si>
  <si>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</si>
  <si>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</si>
  <si>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</si>
  <si>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</si>
  <si>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</si>
  <si>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</si>
  <si>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</si>
  <si>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</si>
  <si>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</si>
  <si>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</si>
  <si>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</si>
  <si>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</si>
  <si>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</si>
  <si>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</si>
  <si>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</si>
  <si>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</si>
  <si>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</si>
  <si>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</si>
  <si>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</si>
  <si>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</si>
  <si>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</si>
  <si>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</si>
  <si>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</si>
  <si>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</si>
  <si>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</si>
  <si>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</si>
  <si>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</si>
  <si>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</si>
  <si>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</si>
  <si>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</si>
  <si>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</si>
  <si>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</si>
  <si>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</si>
  <si>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</si>
  <si>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</si>
  <si>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</si>
  <si>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</si>
  <si>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</si>
  <si>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</si>
  <si>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</si>
  <si>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</si>
  <si>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</si>
  <si>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</si>
  <si>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</si>
  <si>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</si>
  <si>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</si>
  <si>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</si>
  <si>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</si>
  <si>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</si>
  <si>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</si>
  <si>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</si>
  <si>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</si>
  <si>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</si>
  <si>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</si>
  <si>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</si>
  <si>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</si>
  <si>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</si>
  <si>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</si>
  <si>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</si>
  <si>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</si>
  <si>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</si>
  <si>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</si>
  <si>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</si>
  <si>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</si>
  <si>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</si>
  <si>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</si>
  <si>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</si>
  <si>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</si>
  <si>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</si>
  <si>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</si>
  <si>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</si>
  <si>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</si>
  <si>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</si>
  <si>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</si>
  <si>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</si>
  <si>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</si>
  <si>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</si>
  <si>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</si>
  <si>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</si>
  <si>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</si>
  <si>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</si>
  <si>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</si>
  <si>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</si>
  <si>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</si>
  <si>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</si>
  <si>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</si>
  <si>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</si>
  <si>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</si>
  <si>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</si>
  <si>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</si>
  <si>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</si>
  <si>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</si>
  <si>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</si>
  <si>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</si>
  <si>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</si>
  <si>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</si>
  <si>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</si>
  <si>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</si>
  <si>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</si>
  <si>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</si>
  <si>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</si>
  <si>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</si>
  <si>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</si>
  <si>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</si>
  <si>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</si>
  <si>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</si>
  <si>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</si>
  <si>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</si>
  <si>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</si>
  <si>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</si>
  <si>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</si>
  <si>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</si>
  <si>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</si>
  <si>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</si>
  <si>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</si>
  <si>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</si>
  <si>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</si>
  <si>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</si>
  <si>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</si>
  <si>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</si>
  <si>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</si>
  <si>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</si>
  <si>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</si>
  <si>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</si>
  <si>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</si>
  <si>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</si>
  <si>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</si>
  <si>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</si>
  <si>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</si>
  <si>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</si>
  <si>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</si>
  <si>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</si>
  <si>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</si>
  <si>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</si>
  <si>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</si>
  <si>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</si>
  <si>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</si>
  <si>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</si>
  <si>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</si>
  <si>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</si>
  <si>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</si>
  <si>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</si>
  <si>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</si>
  <si>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</si>
  <si>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</si>
  <si>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</si>
  <si>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</si>
  <si>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</si>
  <si>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</si>
  <si>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</si>
  <si>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</si>
  <si>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</si>
  <si>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</si>
  <si>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</si>
  <si>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</si>
  <si>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</si>
  <si>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</si>
  <si>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</si>
  <si>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</si>
  <si>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</si>
  <si>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</si>
  <si>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</si>
  <si>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</si>
  <si>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</si>
  <si>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</si>
  <si>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</si>
  <si>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</si>
  <si>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</si>
  <si>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</si>
  <si>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</si>
  <si>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</si>
  <si>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</si>
  <si>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</si>
  <si>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</si>
  <si>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</si>
  <si>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</si>
  <si>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</si>
  <si>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</si>
  <si>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</si>
  <si>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</si>
  <si>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</si>
  <si>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</si>
  <si>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</si>
  <si>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</si>
  <si>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</si>
  <si>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</si>
  <si>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</si>
  <si>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</si>
  <si>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</si>
  <si>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</si>
  <si>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</si>
  <si>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</si>
  <si>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</si>
  <si>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</si>
  <si>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</si>
  <si>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</si>
  <si>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</si>
  <si>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</si>
  <si>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</si>
  <si>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</si>
  <si>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</si>
  <si>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</si>
  <si>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</si>
  <si>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</si>
  <si>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</si>
  <si>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</si>
  <si>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</si>
  <si>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</si>
  <si>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</si>
  <si>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</si>
  <si>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</si>
  <si>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</si>
  <si>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</si>
  <si>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</si>
  <si>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</si>
  <si>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</si>
  <si>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</si>
  <si>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</si>
  <si>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</si>
  <si>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</si>
  <si>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</si>
  <si>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</si>
  <si>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</si>
  <si>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</si>
  <si>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</si>
  <si>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</si>
  <si>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</si>
  <si>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</si>
  <si>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</si>
  <si>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</si>
  <si>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</si>
  <si>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</si>
  <si>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</si>
  <si>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</si>
  <si>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</si>
  <si>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</si>
  <si>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</si>
  <si>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</si>
  <si>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</si>
  <si>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</si>
  <si>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</si>
  <si>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</si>
  <si>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</si>
  <si>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</si>
  <si>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</si>
  <si>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</si>
  <si>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</si>
  <si>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</si>
  <si>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</si>
  <si>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</si>
  <si>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</si>
  <si>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</si>
  <si>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</si>
  <si>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</si>
  <si>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</si>
  <si>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</si>
  <si>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</si>
  <si>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</si>
  <si>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</si>
  <si>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</si>
  <si>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</si>
  <si>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</si>
  <si>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</si>
  <si>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</si>
  <si>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</si>
  <si>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</si>
  <si>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</si>
  <si>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</si>
  <si>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</si>
  <si>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</si>
  <si>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</si>
  <si>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</si>
  <si>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</si>
  <si>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</si>
  <si>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</si>
  <si>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</si>
  <si>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</si>
  <si>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</si>
  <si>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</si>
  <si>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</si>
  <si>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</si>
  <si>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</si>
  <si>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</si>
  <si>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</si>
  <si>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</si>
  <si>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</si>
  <si>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</si>
  <si>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</si>
  <si>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</si>
  <si>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</si>
  <si>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</si>
  <si>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</si>
  <si>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</si>
  <si>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</si>
  <si>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</si>
  <si>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</si>
  <si>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</si>
  <si>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</si>
  <si>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</si>
  <si>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</si>
  <si>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</si>
  <si>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</si>
  <si>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</si>
  <si>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</si>
  <si>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</si>
  <si>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</si>
  <si>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</si>
  <si>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</si>
  <si>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</si>
  <si>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</si>
  <si>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</si>
  <si>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</si>
  <si>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</si>
  <si>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</si>
  <si>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</si>
  <si>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</si>
  <si>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</si>
  <si>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</si>
  <si>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</si>
  <si>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</si>
  <si>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</si>
  <si>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</si>
  <si>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</si>
  <si>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</si>
  <si>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</si>
  <si>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</si>
  <si>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</si>
  <si>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</si>
  <si>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</si>
  <si>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</si>
  <si>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</si>
  <si>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</si>
  <si>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</si>
  <si>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</si>
  <si>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</si>
  <si>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</si>
  <si>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</si>
  <si>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</si>
  <si>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</si>
  <si>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</si>
  <si>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</si>
  <si>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</si>
  <si>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</si>
  <si>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</si>
  <si>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</si>
  <si>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</si>
  <si>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</si>
  <si>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</si>
  <si>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</si>
  <si>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</si>
  <si>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</si>
  <si>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</si>
  <si>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</si>
  <si>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</si>
  <si>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</si>
  <si>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</si>
  <si>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</si>
  <si>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</si>
  <si>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</si>
  <si>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</si>
  <si>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</si>
  <si>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</si>
  <si>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</si>
  <si>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</si>
  <si>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</si>
  <si>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</si>
  <si>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</si>
  <si>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</si>
  <si>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</si>
  <si>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</si>
  <si>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</si>
  <si>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</si>
  <si>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</si>
  <si>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</si>
  <si>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</si>
  <si>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</si>
  <si>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</si>
  <si>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</si>
  <si>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</si>
  <si>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</si>
  <si>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</si>
  <si>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</si>
  <si>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</si>
  <si>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</si>
  <si>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</si>
  <si>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</si>
  <si>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</si>
  <si>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</si>
  <si>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</si>
  <si>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</si>
  <si>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</si>
  <si>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</si>
  <si>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</si>
  <si>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</si>
  <si>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</si>
  <si>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</si>
  <si>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</si>
  <si>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</si>
  <si>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</si>
  <si>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</si>
  <si>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</si>
  <si>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</si>
  <si>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</si>
  <si>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</si>
  <si>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</si>
  <si>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</si>
  <si>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</si>
  <si>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</si>
  <si>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</si>
  <si>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</si>
  <si>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</si>
  <si>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</si>
  <si>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</si>
  <si>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</si>
  <si>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</si>
  <si>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</si>
  <si>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</si>
  <si>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</si>
  <si>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</si>
  <si>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</si>
  <si>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</si>
  <si>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</si>
  <si>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</si>
  <si>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</si>
  <si>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</si>
  <si>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</si>
  <si>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</si>
  <si>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</si>
  <si>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</si>
  <si>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</si>
  <si>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</si>
  <si>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</si>
  <si>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</si>
  <si>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</si>
  <si>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</si>
  <si>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</si>
  <si>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</si>
  <si>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</si>
  <si>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</si>
  <si>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</si>
  <si>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</si>
  <si>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</si>
  <si>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</si>
  <si>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</si>
  <si>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</si>
  <si>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</si>
  <si>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</si>
  <si>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</si>
  <si>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</si>
  <si>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</si>
  <si>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</si>
  <si>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</si>
  <si>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</si>
  <si>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</si>
  <si>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</si>
  <si>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</si>
  <si>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</si>
  <si>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</si>
  <si>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</si>
  <si>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</si>
  <si>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</si>
  <si>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</si>
  <si>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</si>
  <si>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</si>
  <si>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</si>
  <si>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</si>
  <si>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</si>
  <si>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</si>
  <si>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</si>
  <si>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</si>
  <si>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</si>
  <si>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</si>
  <si>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</si>
  <si>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</si>
  <si>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</si>
  <si>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</si>
  <si>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</si>
  <si>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</si>
  <si>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</si>
  <si>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</si>
  <si>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</si>
  <si>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</si>
  <si>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</si>
  <si>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</si>
  <si>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</si>
  <si>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</si>
  <si>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</si>
  <si>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</si>
  <si>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</si>
  <si>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</si>
  <si>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</si>
  <si>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</si>
  <si>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</si>
  <si>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</si>
  <si>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</si>
  <si>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</si>
  <si>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</si>
  <si>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</si>
  <si>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</si>
  <si>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</si>
  <si>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</si>
  <si>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</si>
  <si>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</si>
  <si>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</si>
  <si>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</si>
  <si>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</si>
  <si>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</si>
  <si>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</si>
  <si>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</si>
  <si>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</si>
  <si>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</si>
  <si>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</si>
  <si>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</si>
  <si>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</si>
  <si>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</si>
  <si>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</si>
  <si>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</si>
  <si>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</si>
  <si>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</si>
  <si>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</si>
  <si>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</si>
  <si>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</si>
  <si>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</si>
  <si>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</si>
  <si>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</si>
  <si>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</si>
  <si>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</si>
  <si>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</si>
  <si>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</si>
  <si>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</si>
  <si>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</si>
  <si>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</si>
  <si>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</si>
  <si>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</si>
  <si>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</si>
  <si>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</si>
  <si>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</si>
  <si>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</si>
  <si>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</si>
  <si>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</si>
  <si>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</si>
  <si>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</si>
  <si>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</si>
  <si>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</si>
  <si>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</si>
  <si>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</si>
  <si>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</si>
  <si>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</si>
  <si>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</si>
  <si>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</si>
  <si>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</si>
  <si>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</si>
  <si>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</si>
  <si>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</si>
  <si>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</si>
  <si>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</si>
  <si>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</si>
  <si>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</si>
  <si>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</si>
  <si>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</si>
  <si>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</si>
  <si>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</si>
  <si>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</si>
  <si>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</si>
  <si>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</si>
  <si>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</si>
  <si>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</si>
  <si>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</si>
  <si>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</si>
  <si>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</si>
  <si>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</si>
  <si>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</si>
  <si>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</si>
  <si>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</si>
  <si>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</si>
  <si>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</si>
  <si>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</si>
  <si>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</si>
  <si>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</si>
  <si>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</si>
  <si>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</si>
  <si>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</si>
  <si>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</si>
  <si>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</si>
  <si>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</si>
  <si>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</si>
  <si>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</si>
  <si>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</si>
  <si>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</si>
  <si>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</si>
  <si>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</si>
  <si>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</si>
  <si>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</si>
  <si>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</si>
  <si>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</si>
  <si>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</si>
  <si>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</si>
  <si>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</si>
  <si>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</si>
  <si>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</si>
  <si>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</si>
  <si>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</si>
  <si>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</si>
  <si>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</si>
  <si>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</si>
  <si>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</si>
  <si>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</si>
  <si>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</si>
  <si>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</si>
  <si>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</si>
  <si>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</si>
  <si>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</si>
  <si>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</si>
  <si>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</si>
  <si>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</si>
  <si>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</si>
  <si>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</si>
  <si>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</si>
  <si>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</si>
  <si>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</si>
  <si>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</si>
  <si>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</si>
  <si>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</si>
  <si>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</si>
  <si>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</si>
  <si>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</si>
  <si>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</si>
  <si>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</si>
  <si>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</si>
  <si>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</si>
  <si>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</si>
  <si>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</si>
  <si>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</si>
  <si>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</si>
  <si>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</si>
  <si>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</si>
  <si>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</si>
  <si>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</si>
  <si>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</si>
  <si>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</si>
  <si>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</si>
  <si>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</si>
  <si>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</si>
  <si>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</si>
  <si>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</si>
  <si>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</si>
  <si>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</si>
  <si>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</si>
  <si>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</si>
  <si>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</si>
  <si>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</si>
  <si>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</si>
  <si>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</si>
  <si>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</si>
  <si>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</si>
  <si>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</si>
  <si>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</si>
  <si>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</si>
  <si>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</si>
  <si>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</si>
  <si>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</si>
  <si>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</si>
  <si>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</si>
  <si>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</si>
  <si>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</si>
  <si>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</si>
  <si>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</si>
  <si>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</si>
  <si>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</si>
  <si>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</si>
  <si>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</si>
  <si>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</si>
  <si>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</si>
  <si>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</si>
  <si>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</si>
  <si>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</si>
  <si>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</si>
  <si>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</si>
  <si>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</si>
  <si>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</si>
  <si>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</si>
  <si>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</si>
  <si>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</si>
  <si>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</si>
  <si>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</si>
  <si>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</si>
  <si>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</si>
  <si>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</si>
  <si>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</si>
  <si>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</si>
  <si>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</si>
  <si>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</si>
  <si>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</si>
  <si>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</si>
  <si>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</si>
  <si>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</si>
  <si>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</si>
  <si>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</si>
  <si>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</si>
  <si>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</si>
  <si>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</si>
  <si>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</si>
  <si>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</si>
  <si>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</si>
  <si>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</si>
  <si>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</si>
  <si>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</si>
  <si>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</si>
  <si>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</si>
  <si>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</si>
  <si>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</si>
  <si>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</si>
  <si>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</si>
  <si>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</si>
  <si>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</si>
  <si>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</si>
  <si>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</si>
  <si>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</si>
  <si>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</si>
  <si>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</si>
  <si>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</si>
  <si>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</si>
  <si>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</si>
  <si>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</si>
  <si>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</si>
  <si>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</si>
  <si>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</si>
  <si>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</si>
  <si>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</si>
  <si>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</si>
  <si>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</si>
  <si>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</si>
  <si>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</si>
  <si>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</si>
  <si>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</si>
  <si>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</si>
  <si>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</si>
  <si>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</si>
  <si>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</si>
  <si>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</si>
  <si>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</si>
  <si>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</si>
  <si>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</si>
  <si>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</si>
  <si>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</si>
  <si>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</si>
  <si>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</si>
  <si>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</si>
  <si>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</si>
  <si>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</si>
  <si>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</si>
  <si>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</si>
  <si>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</si>
  <si>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</si>
  <si>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</si>
  <si>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</si>
  <si>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</si>
  <si>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</si>
  <si>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</si>
  <si>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</si>
  <si>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</si>
  <si>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</si>
  <si>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</si>
  <si>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</si>
  <si>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</si>
  <si>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</si>
  <si>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</si>
  <si>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</si>
  <si>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</si>
  <si>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</si>
  <si>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</si>
  <si>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</si>
  <si>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</si>
  <si>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</si>
  <si>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</si>
  <si>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</si>
  <si>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</si>
  <si>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</si>
  <si>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</si>
  <si>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</si>
  <si>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</si>
  <si>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</si>
  <si>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</si>
  <si>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</si>
  <si>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</si>
  <si>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</si>
  <si>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</si>
  <si>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</si>
  <si>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</si>
  <si>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</si>
  <si>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</si>
  <si>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</si>
  <si>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</si>
  <si>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</si>
  <si>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</si>
  <si>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</si>
  <si>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</si>
  <si>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</si>
  <si>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</si>
  <si>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</si>
  <si>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</si>
  <si>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</si>
  <si>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</si>
  <si>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</si>
  <si>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</si>
  <si>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</si>
  <si>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</si>
  <si>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</si>
  <si>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</si>
  <si>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</si>
  <si>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</si>
  <si>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</si>
  <si>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</si>
  <si>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</si>
  <si>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</si>
  <si>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</si>
  <si>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</si>
  <si>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</si>
  <si>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</si>
  <si>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</si>
  <si>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</si>
  <si>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</si>
  <si>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</si>
  <si>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</si>
  <si>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</si>
  <si>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</si>
  <si>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</si>
  <si>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</si>
  <si>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</si>
  <si>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</si>
  <si>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</si>
  <si>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</si>
  <si>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</si>
  <si>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</si>
  <si>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</si>
  <si>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</si>
  <si>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</si>
  <si>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</si>
  <si>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</si>
  <si>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</si>
  <si>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</si>
  <si>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</si>
  <si>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</si>
  <si>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</si>
  <si>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</si>
  <si>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</si>
  <si>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</si>
  <si>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</si>
  <si>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</si>
  <si>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</si>
  <si>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</si>
  <si>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</si>
  <si>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</si>
  <si>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</si>
  <si>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</si>
  <si>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</si>
  <si>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</si>
  <si>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</si>
  <si>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</si>
  <si>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</si>
  <si>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</si>
  <si>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</si>
  <si>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</si>
  <si>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</si>
  <si>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</si>
  <si>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</si>
  <si>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</si>
  <si>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</si>
  <si>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</si>
  <si>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</si>
  <si>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</si>
  <si>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</si>
  <si>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</si>
  <si>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</si>
  <si>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</si>
  <si>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</si>
  <si>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</si>
  <si>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</si>
  <si>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</si>
  <si>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</si>
  <si>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</si>
  <si>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</si>
  <si>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</si>
  <si>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</si>
  <si>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</si>
  <si>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</si>
  <si>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</si>
  <si>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</si>
  <si>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</si>
  <si>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</si>
  <si>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</si>
  <si>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</si>
  <si>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</si>
  <si>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</si>
  <si>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</si>
  <si>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</si>
  <si>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</si>
  <si>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</si>
  <si>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</si>
  <si>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</si>
  <si>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</si>
  <si>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</si>
  <si>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</si>
  <si>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</si>
  <si>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</si>
  <si>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</si>
  <si>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</si>
  <si>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</si>
  <si>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</si>
  <si>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</si>
  <si>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</si>
  <si>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</si>
  <si>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</si>
  <si>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</si>
  <si>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</si>
  <si>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</si>
  <si>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</si>
  <si>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</si>
  <si>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</si>
  <si>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</si>
  <si>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</si>
  <si>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</si>
  <si>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</si>
  <si>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</si>
  <si>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</si>
  <si>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</si>
  <si>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</si>
  <si>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</si>
  <si>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</si>
  <si>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</si>
  <si>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</si>
  <si>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</si>
  <si>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</si>
  <si>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</si>
  <si>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</si>
  <si>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</si>
  <si>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</si>
  <si>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</si>
  <si>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</si>
  <si>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</si>
  <si>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</si>
  <si>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</si>
  <si>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</si>
  <si>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</si>
  <si>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</si>
  <si>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</si>
  <si>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</si>
  <si>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</si>
  <si>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</si>
  <si>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</si>
  <si>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</si>
  <si>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</si>
  <si>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</si>
  <si>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</si>
  <si>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</si>
  <si>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</si>
  <si>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</si>
  <si>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</si>
  <si>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</si>
  <si>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</si>
  <si>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</si>
  <si>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</si>
  <si>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</si>
  <si>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</si>
  <si>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</si>
  <si>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</si>
  <si>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</si>
  <si>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</si>
  <si>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</si>
  <si>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</si>
  <si>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</si>
  <si>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</si>
  <si>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</si>
  <si>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</si>
  <si>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</si>
  <si>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</si>
  <si>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</si>
  <si>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</si>
  <si>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</si>
  <si>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</si>
  <si>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</si>
  <si>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</si>
  <si>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</si>
  <si>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</si>
  <si>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</si>
  <si>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</si>
  <si>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</si>
  <si>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</si>
  <si>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</si>
  <si>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</si>
  <si>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</si>
  <si>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</si>
  <si>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</si>
  <si>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</si>
  <si>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</si>
  <si>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</si>
  <si>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</si>
  <si>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</si>
  <si>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</si>
  <si>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</si>
  <si>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</si>
  <si>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</si>
  <si>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</si>
  <si>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</si>
  <si>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</si>
  <si>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</si>
  <si>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</si>
  <si>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</si>
  <si>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</si>
  <si>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</si>
  <si>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</si>
  <si>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</si>
  <si>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</si>
  <si>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</si>
  <si>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</si>
  <si>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</si>
  <si>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</si>
  <si>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</si>
  <si>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</si>
  <si>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</si>
  <si>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</si>
  <si>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</si>
  <si>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</si>
  <si>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</si>
  <si>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</si>
  <si>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</si>
  <si>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</si>
  <si>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</si>
  <si>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</si>
  <si>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</si>
  <si>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</si>
  <si>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</si>
  <si>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</si>
  <si>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</si>
  <si>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</si>
  <si>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</si>
  <si>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</si>
  <si>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</si>
  <si>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</si>
  <si>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</si>
  <si>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</si>
  <si>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</si>
  <si>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</si>
  <si>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</si>
  <si>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</si>
  <si>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</si>
  <si>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</si>
  <si>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</si>
  <si>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</si>
  <si>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</si>
  <si>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</si>
  <si>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</si>
  <si>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</si>
  <si>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</si>
  <si>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</si>
  <si>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</si>
  <si>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</si>
  <si>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</si>
  <si>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</si>
  <si>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</si>
  <si>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</si>
  <si>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</si>
  <si>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</si>
  <si>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</si>
  <si>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</si>
  <si>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</si>
  <si>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</si>
  <si>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</si>
  <si>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</si>
  <si>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</si>
  <si>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</si>
  <si>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</si>
  <si>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</si>
  <si>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</si>
  <si>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</si>
  <si>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</si>
  <si>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</si>
  <si>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</si>
  <si>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</si>
  <si>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</si>
  <si>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</si>
  <si>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</si>
  <si>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</si>
  <si>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</si>
  <si>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</si>
  <si>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</si>
  <si>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</si>
  <si>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</si>
  <si>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</si>
  <si>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</si>
  <si>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</si>
  <si>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</si>
  <si>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</si>
  <si>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</si>
  <si>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</si>
  <si>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</si>
  <si>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</si>
  <si>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</si>
  <si>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</si>
  <si>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</si>
  <si>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</si>
  <si>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</si>
  <si>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</si>
  <si>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</si>
  <si>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</si>
  <si>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</si>
  <si>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</si>
  <si>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</si>
  <si>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</si>
  <si>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</si>
  <si>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</si>
  <si>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</si>
  <si>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</si>
  <si>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</si>
  <si>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</si>
  <si>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</si>
  <si>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</si>
  <si>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</si>
  <si>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</si>
  <si>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</si>
  <si>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</si>
  <si>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</si>
  <si>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</si>
  <si>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</si>
  <si>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</si>
  <si>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</si>
  <si>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</si>
  <si>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</si>
  <si>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</si>
  <si>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</si>
  <si>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</si>
  <si>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</si>
  <si>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</si>
  <si>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</si>
  <si>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</si>
  <si>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</si>
  <si>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</si>
  <si>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</si>
  <si>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</si>
  <si>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</si>
  <si>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</si>
  <si>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</si>
  <si>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</si>
  <si>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</si>
  <si>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</si>
  <si>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</si>
  <si>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</si>
  <si>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</si>
  <si>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</si>
  <si>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</si>
  <si>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</si>
  <si>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</si>
  <si>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</si>
  <si>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</si>
  <si>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</si>
  <si>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</si>
  <si>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</si>
  <si>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</si>
  <si>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</si>
  <si>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</si>
  <si>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</si>
  <si>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</si>
  <si>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</si>
  <si>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</si>
  <si>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</si>
  <si>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</si>
  <si>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</si>
  <si>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</si>
  <si>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</si>
  <si>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</si>
  <si>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</si>
  <si>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</si>
  <si>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</si>
  <si>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</si>
  <si>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</si>
  <si>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</si>
  <si>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</si>
  <si>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</si>
  <si>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</si>
  <si>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</si>
  <si>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</si>
  <si>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</si>
  <si>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</si>
  <si>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</si>
  <si>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</si>
  <si>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</si>
  <si>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</si>
  <si>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</si>
  <si>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</si>
  <si>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</si>
  <si>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</si>
  <si>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</si>
  <si>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</si>
  <si>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</si>
  <si>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</si>
  <si>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</si>
  <si>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</si>
  <si>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</si>
  <si>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</si>
  <si>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</si>
  <si>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</si>
  <si>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</si>
  <si>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</si>
  <si>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</si>
  <si>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</si>
  <si>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</si>
  <si>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</si>
  <si>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</si>
  <si>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</si>
  <si>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</si>
  <si>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</si>
  <si>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</si>
  <si>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</si>
  <si>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</si>
  <si>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</si>
  <si>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</si>
  <si>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</si>
  <si>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</si>
  <si>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</si>
  <si>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</si>
  <si>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</si>
  <si>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</si>
  <si>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</si>
  <si>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</si>
  <si>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</si>
  <si>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</si>
  <si>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</si>
  <si>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</si>
  <si>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</si>
  <si>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</si>
  <si>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</si>
  <si>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</si>
  <si>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</si>
  <si>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</si>
  <si>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</si>
  <si>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</si>
  <si>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</si>
  <si>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</si>
  <si>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</si>
  <si>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</si>
  <si>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</si>
  <si>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</si>
  <si>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</si>
  <si>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</si>
  <si>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</si>
  <si>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</si>
  <si>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</si>
  <si>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</si>
  <si>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</si>
  <si>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</si>
  <si>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</si>
  <si>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</si>
  <si>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</si>
  <si>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</si>
  <si>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</si>
  <si>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</si>
  <si>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</si>
  <si>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</si>
  <si>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</si>
  <si>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</si>
  <si>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</si>
  <si>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</si>
  <si>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</si>
  <si>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</si>
  <si>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</si>
  <si>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</si>
  <si>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</si>
  <si>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</si>
  <si>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</si>
  <si>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</si>
  <si>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</si>
  <si>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</si>
  <si>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</si>
  <si>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</si>
  <si>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</si>
  <si>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</si>
  <si>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</si>
  <si>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</si>
  <si>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</si>
  <si>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</si>
  <si>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</si>
  <si>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</si>
  <si>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</si>
  <si>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</si>
  <si>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</si>
  <si>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</si>
  <si>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</si>
  <si>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</si>
  <si>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</si>
  <si>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</si>
  <si>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</si>
  <si>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</si>
  <si>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</si>
  <si>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</si>
  <si>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</si>
  <si>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</si>
  <si>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</si>
  <si>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</si>
  <si>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</si>
  <si>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</si>
  <si>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</si>
  <si>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</si>
  <si>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</si>
  <si>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</si>
  <si>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</si>
  <si>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</si>
  <si>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</si>
  <si>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</si>
  <si>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</si>
  <si>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</si>
  <si>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</si>
  <si>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</si>
  <si>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</si>
  <si>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</si>
  <si>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</si>
  <si>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</si>
  <si>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</si>
  <si>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</si>
  <si>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</si>
  <si>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</si>
  <si>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</si>
  <si>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</si>
  <si>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</si>
  <si>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</si>
  <si>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</si>
  <si>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</si>
  <si>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</si>
  <si>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</si>
  <si>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</si>
  <si>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</si>
  <si>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</si>
  <si>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</si>
  <si>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</si>
  <si>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</si>
  <si>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</si>
  <si>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</si>
  <si>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</si>
  <si>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</si>
  <si>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</si>
  <si>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</si>
  <si>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</si>
  <si>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</si>
  <si>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</si>
  <si>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</si>
  <si>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</si>
  <si>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</si>
  <si>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</si>
  <si>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</si>
  <si>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</si>
  <si>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</si>
  <si>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</si>
  <si>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</si>
  <si>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</si>
  <si>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</si>
  <si>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</si>
  <si>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</si>
  <si>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</si>
  <si>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</si>
  <si>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</si>
  <si>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</si>
  <si>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</si>
  <si>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</si>
  <si>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</si>
  <si>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</si>
  <si>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</si>
  <si>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</si>
  <si>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</si>
  <si>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</si>
  <si>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</si>
  <si>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</si>
  <si>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</si>
  <si>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</si>
  <si>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</si>
  <si>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</si>
  <si>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</si>
  <si>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</si>
  <si>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</si>
  <si>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</si>
  <si>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</si>
  <si>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</si>
  <si>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</si>
  <si>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</si>
  <si>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</si>
  <si>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</si>
  <si>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</si>
  <si>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</si>
  <si>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</si>
  <si>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</si>
  <si>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</si>
  <si>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</si>
  <si>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</si>
  <si>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</si>
  <si>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</si>
  <si>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</si>
  <si>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</si>
  <si>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</si>
  <si>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</si>
  <si>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</si>
  <si>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</si>
  <si>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</si>
  <si>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</si>
  <si>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</si>
  <si>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</si>
  <si>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</si>
  <si>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</si>
  <si>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</si>
  <si>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</si>
  <si>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</si>
  <si>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</si>
  <si>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</si>
  <si>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</si>
  <si>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</si>
  <si>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</si>
  <si>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</si>
  <si>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</si>
  <si>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</si>
  <si>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</si>
  <si>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</si>
  <si>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</si>
  <si>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</si>
  <si>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</si>
  <si>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</si>
  <si>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</si>
  <si>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</si>
  <si>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</si>
  <si>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</si>
  <si>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</si>
  <si>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</si>
  <si>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</si>
  <si>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</si>
  <si>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</si>
  <si>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</si>
  <si>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</si>
  <si>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</si>
  <si>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</si>
  <si>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</si>
  <si>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</si>
  <si>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</si>
  <si>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</si>
  <si>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</si>
  <si>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</si>
  <si>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</si>
  <si>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</si>
  <si>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</si>
  <si>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</si>
  <si>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</si>
  <si>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</si>
  <si>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</si>
  <si>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</si>
  <si>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</si>
  <si>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</si>
  <si>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</si>
  <si>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</si>
  <si>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</si>
  <si>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</si>
  <si>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</si>
  <si>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</si>
  <si>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</si>
  <si>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</si>
  <si>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</si>
  <si>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</si>
  <si>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</si>
  <si>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</si>
  <si>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</si>
  <si>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</si>
  <si>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</si>
  <si>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</si>
  <si>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</si>
  <si>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</si>
  <si>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</si>
  <si>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</si>
  <si>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</si>
  <si>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</si>
  <si>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</si>
  <si>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</si>
  <si>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</si>
  <si>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</si>
  <si>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</si>
  <si>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</si>
  <si>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</si>
  <si>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</si>
  <si>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</si>
  <si>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</si>
  <si>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</si>
  <si>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</si>
  <si>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</si>
  <si>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</si>
  <si>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</si>
  <si>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</si>
  <si>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</si>
  <si>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</si>
  <si>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</si>
  <si>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</si>
  <si>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</si>
  <si>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</si>
  <si>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</si>
  <si>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</si>
  <si>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</si>
  <si>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</si>
  <si>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</si>
  <si>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</si>
  <si>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</si>
  <si>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</si>
  <si>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</si>
  <si>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</si>
  <si>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</si>
  <si>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</si>
  <si>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</si>
  <si>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</si>
  <si>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</si>
  <si>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</si>
  <si>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</si>
  <si>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</si>
  <si>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</si>
  <si>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</si>
  <si>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</si>
  <si>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</si>
  <si>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</si>
  <si>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</si>
  <si>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</si>
  <si>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</si>
  <si>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</si>
  <si>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</si>
  <si>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</si>
  <si>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</si>
  <si>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</si>
  <si>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</si>
  <si>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</si>
  <si>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</si>
  <si>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</si>
  <si>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</si>
  <si>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</si>
  <si>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</si>
  <si>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</si>
  <si>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</si>
  <si>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</si>
  <si>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</si>
  <si>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</si>
  <si>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</si>
  <si>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</si>
  <si>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</si>
  <si>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</si>
  <si>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</si>
  <si>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</si>
  <si>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</si>
  <si>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</si>
  <si>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</si>
  <si>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</si>
  <si>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</si>
  <si>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</si>
  <si>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</si>
  <si>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</si>
  <si>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</si>
  <si>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</si>
  <si>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</si>
  <si>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</si>
  <si>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</si>
  <si>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</si>
  <si>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</si>
  <si>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</si>
  <si>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</si>
  <si>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</si>
  <si>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</si>
  <si>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</si>
  <si>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</si>
  <si>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</si>
  <si>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</si>
  <si>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</si>
  <si>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</si>
  <si>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</si>
  <si>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</si>
  <si>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</si>
  <si>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</si>
  <si>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</si>
  <si>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</si>
  <si>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</si>
  <si>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</si>
  <si>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</si>
  <si>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</si>
  <si>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</si>
  <si>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</si>
  <si>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</si>
  <si>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</si>
  <si>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</si>
  <si>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</si>
  <si>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</si>
  <si>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</si>
  <si>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</si>
  <si>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</si>
  <si>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</si>
  <si>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</si>
  <si>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</si>
  <si>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</si>
  <si>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</si>
  <si>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</si>
  <si>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</si>
  <si>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</si>
  <si>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</si>
  <si>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</si>
  <si>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</si>
  <si>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</si>
  <si>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</si>
  <si>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</si>
  <si>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</si>
  <si>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</si>
  <si>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</si>
  <si>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</si>
  <si>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</si>
  <si>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</si>
  <si>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</si>
  <si>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</si>
  <si>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</si>
  <si>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</si>
  <si>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</si>
  <si>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</si>
  <si>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</si>
  <si>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</si>
  <si>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</si>
  <si>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</si>
  <si>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</si>
  <si>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</si>
  <si>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</si>
  <si>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</si>
  <si>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</si>
  <si>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</si>
  <si>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</si>
  <si>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</si>
  <si>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</si>
  <si>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</si>
  <si>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</si>
  <si>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</si>
  <si>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</si>
  <si>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</si>
  <si>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</si>
  <si>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</si>
  <si>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</si>
  <si>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</si>
  <si>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</si>
  <si>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</si>
  <si>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</si>
  <si>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</si>
  <si>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</si>
  <si>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</si>
  <si>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</si>
  <si>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</si>
  <si>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</si>
  <si>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</si>
  <si>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</si>
  <si>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</si>
  <si>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</si>
  <si>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</si>
  <si>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</si>
  <si>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</si>
  <si>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</si>
  <si>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</si>
  <si>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</si>
  <si>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</si>
  <si>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</si>
  <si>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</si>
  <si>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</si>
  <si>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</si>
  <si>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</si>
  <si>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</si>
  <si>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</si>
  <si>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</si>
  <si>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</si>
  <si>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</si>
  <si>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</si>
  <si>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</si>
  <si>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</si>
  <si>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</si>
  <si>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</si>
  <si>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</si>
  <si>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</si>
  <si>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</si>
  <si>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</si>
  <si>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</si>
  <si>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</si>
  <si>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</si>
  <si>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</si>
  <si>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</si>
  <si>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</si>
  <si>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</si>
  <si>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</si>
  <si>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</si>
  <si>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</si>
  <si>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</si>
  <si>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</si>
  <si>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</si>
  <si>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</si>
  <si>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</si>
  <si>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</si>
  <si>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</si>
  <si>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</si>
  <si>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</si>
  <si>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</si>
  <si>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</si>
  <si>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</si>
  <si>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</si>
  <si>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</si>
  <si>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</si>
  <si>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</si>
  <si>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</si>
  <si>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</si>
  <si>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</si>
  <si>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</si>
  <si>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</si>
  <si>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</si>
  <si>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</si>
  <si>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</si>
  <si>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</si>
  <si>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</si>
  <si>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</si>
  <si>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</si>
  <si>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</si>
  <si>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</si>
  <si>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</si>
  <si>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</si>
  <si>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</si>
  <si>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</si>
  <si>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</si>
  <si>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</si>
  <si>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</si>
  <si>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</si>
  <si>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</si>
  <si>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</si>
  <si>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</si>
  <si>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</si>
  <si>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</si>
  <si>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</si>
  <si>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</si>
  <si>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</si>
  <si>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</si>
  <si>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</si>
  <si>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</si>
  <si>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</si>
  <si>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</si>
  <si>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</si>
  <si>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</si>
  <si>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</si>
  <si>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</si>
  <si>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</si>
  <si>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</si>
  <si>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</si>
  <si>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</si>
  <si>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</si>
  <si>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</si>
  <si>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</si>
  <si>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</si>
  <si>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</si>
  <si>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</si>
  <si>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</si>
  <si>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</si>
  <si>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</si>
  <si>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</si>
  <si>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</si>
  <si>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</si>
  <si>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</si>
  <si>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</si>
  <si>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</si>
  <si>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</si>
  <si>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</si>
  <si>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</si>
  <si>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</si>
  <si>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</si>
  <si>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</si>
  <si>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</si>
  <si>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</si>
  <si>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</si>
  <si>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</si>
  <si>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</si>
  <si>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</si>
  <si>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</si>
  <si>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</si>
  <si>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</si>
  <si>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</si>
  <si>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</si>
  <si>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</si>
  <si>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</si>
  <si>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</si>
  <si>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</si>
  <si>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</si>
  <si>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</si>
  <si>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</si>
  <si>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</si>
  <si>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</si>
  <si>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</si>
  <si>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</si>
  <si>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</si>
  <si>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</si>
  <si>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</si>
  <si>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</si>
  <si>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</si>
  <si>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</si>
  <si>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</si>
  <si>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</si>
  <si>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</si>
  <si>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</si>
  <si>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</si>
  <si>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</si>
  <si>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</si>
  <si>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</si>
  <si>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</si>
  <si>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</si>
  <si>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</si>
  <si>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</si>
  <si>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</si>
  <si>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</si>
  <si>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</si>
  <si>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</si>
  <si>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</si>
  <si>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</si>
  <si>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</si>
  <si>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</si>
  <si>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</si>
  <si>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</si>
  <si>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</si>
  <si>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</si>
  <si>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</si>
  <si>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</si>
  <si>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</si>
  <si>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</si>
  <si>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</si>
  <si>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</si>
  <si>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</si>
  <si>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</si>
  <si>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</si>
  <si>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</si>
  <si>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</si>
  <si>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</si>
  <si>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</si>
  <si>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</si>
  <si>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</si>
  <si>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</si>
  <si>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</si>
  <si>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</si>
  <si>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</si>
  <si>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</si>
  <si>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</si>
  <si>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</si>
  <si>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</si>
  <si>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</si>
  <si>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</si>
  <si>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</si>
  <si>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</si>
  <si>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</si>
  <si>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</si>
  <si>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</si>
  <si>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</si>
  <si>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</si>
  <si>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</si>
  <si>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</si>
  <si>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</si>
  <si>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</si>
  <si>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</si>
  <si>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</si>
  <si>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</si>
  <si>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</si>
  <si>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</si>
  <si>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</si>
  <si>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</si>
  <si>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</si>
  <si>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</si>
  <si>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</si>
  <si>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</si>
  <si>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</si>
  <si>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</si>
  <si>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</si>
  <si>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</si>
  <si>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</si>
  <si>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</si>
  <si>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</si>
  <si>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</si>
  <si>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</si>
  <si>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</si>
  <si>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</si>
  <si>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</si>
  <si>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</si>
  <si>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</si>
  <si>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</si>
  <si>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</si>
  <si>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</si>
  <si>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</si>
  <si>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</si>
  <si>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</si>
  <si>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</si>
  <si>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</si>
  <si>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</si>
  <si>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</si>
  <si>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</si>
  <si>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</si>
  <si>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</si>
  <si>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</si>
  <si>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</si>
  <si>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</si>
  <si>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</si>
  <si>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</si>
  <si>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</si>
  <si>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</si>
  <si>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</si>
  <si>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</si>
  <si>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</si>
  <si>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</si>
  <si>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</si>
  <si>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</si>
  <si>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</si>
  <si>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</si>
  <si>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</si>
  <si>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</si>
  <si>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</si>
  <si>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</si>
  <si>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</si>
  <si>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</si>
  <si>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</si>
  <si>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</si>
  <si>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</si>
  <si>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</si>
  <si>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</si>
  <si>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</si>
  <si>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</si>
  <si>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</si>
  <si>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</si>
  <si>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</si>
  <si>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</si>
  <si>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</si>
  <si>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</si>
  <si>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</si>
  <si>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</si>
  <si>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</si>
  <si>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</si>
  <si>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</si>
  <si>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</si>
  <si>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</si>
  <si>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</si>
  <si>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</si>
  <si>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</si>
  <si>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</si>
  <si>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</si>
  <si>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</si>
  <si>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</si>
  <si>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</si>
  <si>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</si>
  <si>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</si>
  <si>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</si>
  <si>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</si>
  <si>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</si>
  <si>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</si>
  <si>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</si>
  <si>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</si>
  <si>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</si>
  <si>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</si>
  <si>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</si>
  <si>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</si>
  <si>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</si>
  <si>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</si>
  <si>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</si>
  <si>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</si>
  <si>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</si>
  <si>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</si>
  <si>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</si>
  <si>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</si>
  <si>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</si>
  <si>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</si>
  <si>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</si>
  <si>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</si>
  <si>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</si>
  <si>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</si>
  <si>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</si>
  <si>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</si>
  <si>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</si>
  <si>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</si>
  <si>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</si>
  <si>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</si>
  <si>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</si>
  <si>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</si>
  <si>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</si>
  <si>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</si>
  <si>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</si>
  <si>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</si>
  <si>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</si>
  <si>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</si>
  <si>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</si>
  <si>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</si>
  <si>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</si>
  <si>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</si>
  <si>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</si>
  <si>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</si>
  <si>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</si>
  <si>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</si>
  <si>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</si>
  <si>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</si>
  <si>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</si>
  <si>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</si>
  <si>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</si>
  <si>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</si>
  <si>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</si>
  <si>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</si>
  <si>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</si>
  <si>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</si>
  <si>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</si>
  <si>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</si>
  <si>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</si>
  <si>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</si>
  <si>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</si>
  <si>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</si>
  <si>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</si>
  <si>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</si>
  <si>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</si>
  <si>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</si>
  <si>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</si>
  <si>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</si>
  <si>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</si>
  <si>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</si>
  <si>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</si>
  <si>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</si>
  <si>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</si>
  <si>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</si>
  <si>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</si>
  <si>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</si>
  <si>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</si>
  <si>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</si>
  <si>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</si>
  <si>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</si>
  <si>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</si>
  <si>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</si>
  <si>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</si>
  <si>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</si>
  <si>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</si>
  <si>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</si>
  <si>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</si>
  <si>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</si>
  <si>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</si>
  <si>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</si>
  <si>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</si>
  <si>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</si>
  <si>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</si>
  <si>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</si>
  <si>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</si>
  <si>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</si>
  <si>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</si>
  <si>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</si>
  <si>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</si>
  <si>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</si>
  <si>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</si>
  <si>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</si>
  <si>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</si>
  <si>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</si>
  <si>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</si>
  <si>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</si>
  <si>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</si>
  <si>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</si>
  <si>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</si>
  <si>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</si>
  <si>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</si>
  <si>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</si>
  <si>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</si>
  <si>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</si>
  <si>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</si>
  <si>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</si>
  <si>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</si>
  <si>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</si>
  <si>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</si>
  <si>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</si>
  <si>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</si>
  <si>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</si>
  <si>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</si>
  <si>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</si>
  <si>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</si>
  <si>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</si>
  <si>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</si>
  <si>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</si>
  <si>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</si>
  <si>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</si>
  <si>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</si>
  <si>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</si>
  <si>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</si>
  <si>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</si>
  <si>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</si>
  <si>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</si>
  <si>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</si>
  <si>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</si>
  <si>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</si>
  <si>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</si>
  <si>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</si>
  <si>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</si>
  <si>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</si>
  <si>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</si>
  <si>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</si>
  <si>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</si>
  <si>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</si>
  <si>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</si>
  <si>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</si>
  <si>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</si>
  <si>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</si>
  <si>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</si>
  <si>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</si>
  <si>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</si>
  <si>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</si>
  <si>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</si>
  <si>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</si>
  <si>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</si>
  <si>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</si>
  <si>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</si>
  <si>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</si>
  <si>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</si>
  <si>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</si>
  <si>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</si>
  <si>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</si>
  <si>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</si>
  <si>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</si>
  <si>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</si>
  <si>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</si>
  <si>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</si>
  <si>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</si>
  <si>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</si>
  <si>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</si>
  <si>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</si>
  <si>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</si>
  <si>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</si>
  <si>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</si>
  <si>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</si>
  <si>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</si>
  <si>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</si>
  <si>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</si>
  <si>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</si>
  <si>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</si>
  <si>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</si>
  <si>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</si>
  <si>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</si>
  <si>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</si>
  <si>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</si>
  <si>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</si>
  <si>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</si>
  <si>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</si>
  <si>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</si>
  <si>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</si>
  <si>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</si>
  <si>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</si>
  <si>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</si>
  <si>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</si>
  <si>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</si>
  <si>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</si>
  <si>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</si>
  <si>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</si>
  <si>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</si>
  <si>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</si>
  <si>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</si>
  <si>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</si>
  <si>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</si>
  <si>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</si>
  <si>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</si>
  <si>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</si>
  <si>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</si>
  <si>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</si>
  <si>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</si>
  <si>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</si>
  <si>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</si>
  <si>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</si>
  <si>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</si>
  <si>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</si>
  <si>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</si>
  <si>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</si>
  <si>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</si>
  <si>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</si>
  <si>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</si>
  <si>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</si>
  <si>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</si>
  <si>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</si>
  <si>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</si>
  <si>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</si>
  <si>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</si>
  <si>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</si>
  <si>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</si>
  <si>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</si>
  <si>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</si>
  <si>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</si>
  <si>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</si>
  <si>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</si>
  <si>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</si>
  <si>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</si>
  <si>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</si>
  <si>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</si>
  <si>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</si>
  <si>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</si>
  <si>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</si>
  <si>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</si>
  <si>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</si>
  <si>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</si>
  <si>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</si>
  <si>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</si>
  <si>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</si>
  <si>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</si>
  <si>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</si>
  <si>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</si>
  <si>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</si>
  <si>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</si>
  <si>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</si>
  <si>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</si>
  <si>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</si>
  <si>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</si>
  <si>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</si>
  <si>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</si>
  <si>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</si>
  <si>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</si>
  <si>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</si>
  <si>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</si>
  <si>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</si>
  <si>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</si>
  <si>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</si>
  <si>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</si>
  <si>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</si>
  <si>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</si>
  <si>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</si>
  <si>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</si>
  <si>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</si>
  <si>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</si>
  <si>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</si>
  <si>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</si>
  <si>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</si>
  <si>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</si>
  <si>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</si>
  <si>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</si>
  <si>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</si>
  <si>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</si>
  <si>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</si>
  <si>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</si>
  <si>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</si>
  <si>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</si>
  <si>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</si>
  <si>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</si>
  <si>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</si>
  <si>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</si>
  <si>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</si>
  <si>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</si>
  <si>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</si>
  <si>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</si>
  <si>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</si>
  <si>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</si>
  <si>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</si>
  <si>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</si>
  <si>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</si>
  <si>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</si>
  <si>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</si>
  <si>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</si>
  <si>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</si>
  <si>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</si>
  <si>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</si>
  <si>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</si>
  <si>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</si>
  <si>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</si>
  <si>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</si>
  <si>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</si>
  <si>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</si>
  <si>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</si>
  <si>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</si>
  <si>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</si>
  <si>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</si>
  <si>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</si>
  <si>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</si>
  <si>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</si>
  <si>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</si>
  <si>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</si>
  <si>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</si>
  <si>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</si>
  <si>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</si>
  <si>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</si>
  <si>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</si>
  <si>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</si>
  <si>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</si>
  <si>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</si>
  <si>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</si>
  <si>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</si>
  <si>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</si>
  <si>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</si>
  <si>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</si>
  <si>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</si>
  <si>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</si>
  <si>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</si>
  <si>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</si>
  <si>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</si>
  <si>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</si>
  <si>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</si>
  <si>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</si>
  <si>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</si>
  <si>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</si>
  <si>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</si>
  <si>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</si>
  <si>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</si>
  <si>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</si>
  <si>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</si>
  <si>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</si>
  <si>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</si>
  <si>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</si>
  <si>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</si>
  <si>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</si>
  <si>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</si>
  <si>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</si>
  <si>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</si>
  <si>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</si>
  <si>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</si>
  <si>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</si>
  <si>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</si>
  <si>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</si>
  <si>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</si>
  <si>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</si>
  <si>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</si>
  <si>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</si>
  <si>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</si>
  <si>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</si>
  <si>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</si>
  <si>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</si>
  <si>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</si>
  <si>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</si>
  <si>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</si>
  <si>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</si>
  <si>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</si>
  <si>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</si>
  <si>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</si>
  <si>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</si>
  <si>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</si>
  <si>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</si>
  <si>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</si>
  <si>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</si>
  <si>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</si>
  <si>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</si>
  <si>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</si>
  <si>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</si>
  <si>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</si>
  <si>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</si>
  <si>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</si>
  <si>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</si>
  <si>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</si>
  <si>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</si>
  <si>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</si>
  <si>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</si>
  <si>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</si>
  <si>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</si>
  <si>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</si>
  <si>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</si>
  <si>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</si>
  <si>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</si>
  <si>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</si>
  <si>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</si>
  <si>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</si>
  <si>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</si>
  <si>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</si>
  <si>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</si>
  <si>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</si>
  <si>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</si>
  <si>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</si>
  <si>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</si>
  <si>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</si>
  <si>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</si>
  <si>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</si>
  <si>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</si>
  <si>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</si>
  <si>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</si>
  <si>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</si>
  <si>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</si>
  <si>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</si>
  <si>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</si>
  <si>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</si>
  <si>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</si>
  <si>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</si>
  <si>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</si>
  <si>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</si>
  <si>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</si>
  <si>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</si>
  <si>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</si>
  <si>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</si>
  <si>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</si>
  <si>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</si>
  <si>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</si>
  <si>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</si>
  <si>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</si>
  <si>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</si>
  <si>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</si>
  <si>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</si>
  <si>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</si>
  <si>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</si>
  <si>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</si>
  <si>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</si>
  <si>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</si>
  <si>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</si>
  <si>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</si>
  <si>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</si>
  <si>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</si>
  <si>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</si>
  <si>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</si>
  <si>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</si>
  <si>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</si>
  <si>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</si>
  <si>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</si>
  <si>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</si>
  <si>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</si>
  <si>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</si>
  <si>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</si>
  <si>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</si>
  <si>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</si>
  <si>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</si>
  <si>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</si>
  <si>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</si>
  <si>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</si>
  <si>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</si>
  <si>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</si>
  <si>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</si>
  <si>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</si>
  <si>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</si>
  <si>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</si>
  <si>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</si>
  <si>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</si>
  <si>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</si>
  <si>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</si>
  <si>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</si>
  <si>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</si>
  <si>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</si>
  <si>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</si>
  <si>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</si>
  <si>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</si>
  <si>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</si>
  <si>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</si>
  <si>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</si>
  <si>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</si>
  <si>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</si>
  <si>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</si>
  <si>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</si>
  <si>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</si>
  <si>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</si>
  <si>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</si>
  <si>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</si>
  <si>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</si>
  <si>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</si>
  <si>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</si>
  <si>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</si>
  <si>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</si>
  <si>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</si>
  <si>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</si>
  <si>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</si>
  <si>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</si>
  <si>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</si>
  <si>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</si>
  <si>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</si>
  <si>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</si>
  <si>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</si>
  <si>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</si>
  <si>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</si>
  <si>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</si>
  <si>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</si>
  <si>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</si>
  <si>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</si>
  <si>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</si>
  <si>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</si>
  <si>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</si>
  <si>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</si>
  <si>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</si>
  <si>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</si>
  <si>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</si>
  <si>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</si>
  <si>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</si>
  <si>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</si>
  <si>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</si>
  <si>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</si>
  <si>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</si>
  <si>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</si>
  <si>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</si>
  <si>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</si>
  <si>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</si>
  <si>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</si>
  <si>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</si>
  <si>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</si>
  <si>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</si>
  <si>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</si>
  <si>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</si>
  <si>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</si>
  <si>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</si>
  <si>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</si>
  <si>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</si>
  <si>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</si>
  <si>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</si>
  <si>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</si>
  <si>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</si>
  <si>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</si>
  <si>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</si>
  <si>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</si>
  <si>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</si>
  <si>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</si>
  <si>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</si>
  <si>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</si>
  <si>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</si>
  <si>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</si>
  <si>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</si>
  <si>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</si>
  <si>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</si>
  <si>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</si>
  <si>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</si>
  <si>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</si>
  <si>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</si>
  <si>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</si>
  <si>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</si>
  <si>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</si>
  <si>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</si>
  <si>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</si>
  <si>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</si>
  <si>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</si>
  <si>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</si>
  <si>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</si>
  <si>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</si>
  <si>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</si>
  <si>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</si>
  <si>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</si>
  <si>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</si>
  <si>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</si>
  <si>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</si>
  <si>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</si>
  <si>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</si>
  <si>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</si>
  <si>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</si>
  <si>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</si>
  <si>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</si>
  <si>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</si>
  <si>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</si>
  <si>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</si>
  <si>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</si>
  <si>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</si>
  <si>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</si>
  <si>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</si>
  <si>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</si>
  <si>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</si>
  <si>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</si>
  <si>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</si>
  <si>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</si>
  <si>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</si>
  <si>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</si>
  <si>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</si>
  <si>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</si>
  <si>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</si>
  <si>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</si>
  <si>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</si>
  <si>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</si>
  <si>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</si>
  <si>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</si>
  <si>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</si>
  <si>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</si>
  <si>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</si>
  <si>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</si>
  <si>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</si>
  <si>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</si>
  <si>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</si>
  <si>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</si>
  <si>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</si>
  <si>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</si>
  <si>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</si>
  <si>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</si>
  <si>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</si>
  <si>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</si>
  <si>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</si>
  <si>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</si>
  <si>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</si>
  <si>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</si>
  <si>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</si>
  <si>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</si>
  <si>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</si>
  <si>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</si>
  <si>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</si>
  <si>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</si>
  <si>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</si>
  <si>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</si>
  <si>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</si>
  <si>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</si>
  <si>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</si>
  <si>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</si>
  <si>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</si>
  <si>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</si>
  <si>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</si>
  <si>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</si>
  <si>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</si>
  <si>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</si>
  <si>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</si>
  <si>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</si>
  <si>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</si>
  <si>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</si>
  <si>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</si>
  <si>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</si>
  <si>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</si>
  <si>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</si>
  <si>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</si>
  <si>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</si>
  <si>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</si>
  <si>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</si>
  <si>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</si>
  <si>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</si>
  <si>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</si>
  <si>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</si>
  <si>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</si>
  <si>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</si>
  <si>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</si>
  <si>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</si>
  <si>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</si>
  <si>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</si>
  <si>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</si>
  <si>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</si>
  <si>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</si>
  <si>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</si>
  <si>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</si>
  <si>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</si>
  <si>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</si>
  <si>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</si>
  <si>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</si>
  <si>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</si>
  <si>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</si>
  <si>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</si>
  <si>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</si>
  <si>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</si>
  <si>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</si>
  <si>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</si>
  <si>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</si>
  <si>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</si>
  <si>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</si>
  <si>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</si>
  <si>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</si>
  <si>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</si>
  <si>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</si>
  <si>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</si>
  <si>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</si>
  <si>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</si>
  <si>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</si>
  <si>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</si>
  <si>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</si>
  <si>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</si>
  <si>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</si>
  <si>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</si>
  <si>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</si>
  <si>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</si>
  <si>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</si>
  <si>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</si>
  <si>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</si>
  <si>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</si>
  <si>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</si>
  <si>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</si>
  <si>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</si>
  <si>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</si>
  <si>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</si>
  <si>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</si>
  <si>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</si>
  <si>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</si>
  <si>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</si>
  <si>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</si>
  <si>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</si>
  <si>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</si>
  <si>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</si>
  <si>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</si>
  <si>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</si>
  <si>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</si>
  <si>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</si>
  <si>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</si>
  <si>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</si>
  <si>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</si>
  <si>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</si>
  <si>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</si>
  <si>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</si>
  <si>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</si>
  <si>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</si>
  <si>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</si>
  <si>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</si>
  <si>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</si>
  <si>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</si>
  <si>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</si>
  <si>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</si>
  <si>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</si>
  <si>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</si>
  <si>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</si>
  <si>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</si>
  <si>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</si>
  <si>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</si>
  <si>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</si>
  <si>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</si>
  <si>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</si>
  <si>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</si>
  <si>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</si>
  <si>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</si>
  <si>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</si>
  <si>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</si>
  <si>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</si>
  <si>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</si>
  <si>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</si>
  <si>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</si>
  <si>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</si>
  <si>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</si>
  <si>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</si>
  <si>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</si>
  <si>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</si>
  <si>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</si>
  <si>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</si>
  <si>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</si>
  <si>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</si>
  <si>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</si>
  <si>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</si>
  <si>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</si>
  <si>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</si>
  <si>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</si>
  <si>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</si>
  <si>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</si>
  <si>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</si>
  <si>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</si>
  <si>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</si>
  <si>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</si>
  <si>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</si>
  <si>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</si>
  <si>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</si>
  <si>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</si>
  <si>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</si>
  <si>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</si>
  <si>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</si>
  <si>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</si>
  <si>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</si>
  <si>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</si>
  <si>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</si>
  <si>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</si>
  <si>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</si>
  <si>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</si>
  <si>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</si>
  <si>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</si>
  <si>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</si>
  <si>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</si>
  <si>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</si>
  <si>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</si>
  <si>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</si>
  <si>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</si>
  <si>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</si>
  <si>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</si>
  <si>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</si>
  <si>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</si>
  <si>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</si>
  <si>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</si>
  <si>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</si>
  <si>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</si>
  <si>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</si>
  <si>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</si>
  <si>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</si>
  <si>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</si>
  <si>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</si>
  <si>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</si>
  <si>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</si>
  <si>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</si>
  <si>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</si>
  <si>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</si>
  <si>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</si>
  <si>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</si>
  <si>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</si>
  <si>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</si>
  <si>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</si>
  <si>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</si>
  <si>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</si>
  <si>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</si>
  <si>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</si>
  <si>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</si>
  <si>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</si>
  <si>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</si>
  <si>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</si>
  <si>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</si>
  <si>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</si>
  <si>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</si>
  <si>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</si>
  <si>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</si>
  <si>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</si>
  <si>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</si>
  <si>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</si>
  <si>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</si>
  <si>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</si>
  <si>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</si>
  <si>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</si>
  <si>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</si>
  <si>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</si>
  <si>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</si>
  <si>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</si>
  <si>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</si>
  <si>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</si>
  <si>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</si>
  <si>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</si>
  <si>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</si>
  <si>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</si>
  <si>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</si>
  <si>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</si>
  <si>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</si>
  <si>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</si>
  <si>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</si>
  <si>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</si>
  <si>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</si>
  <si>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</si>
  <si>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</si>
  <si>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</si>
  <si>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</si>
  <si>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</si>
  <si>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</si>
  <si>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</si>
  <si>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</si>
  <si>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</si>
  <si>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</si>
  <si>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</si>
  <si>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</si>
  <si>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</si>
  <si>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</si>
  <si>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</si>
  <si>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</si>
  <si>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</si>
  <si>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</si>
  <si>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</si>
  <si>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</si>
  <si>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</si>
  <si>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</si>
  <si>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</si>
  <si>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</si>
  <si>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</si>
  <si>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</si>
  <si>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</si>
  <si>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</si>
  <si>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</si>
  <si>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</si>
  <si>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</si>
  <si>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</si>
  <si>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</si>
  <si>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</si>
  <si>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</si>
  <si>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</si>
  <si>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</si>
  <si>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</si>
  <si>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</si>
  <si>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</si>
  <si>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</si>
  <si>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</si>
  <si>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</si>
  <si>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</si>
  <si>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</si>
  <si>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</si>
  <si>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</si>
  <si>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</si>
  <si>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</si>
  <si>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</si>
  <si>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</si>
  <si>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</si>
  <si>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</si>
  <si>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</si>
  <si>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</si>
  <si>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</si>
  <si>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</si>
  <si>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</si>
  <si>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</si>
  <si>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</si>
  <si>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</si>
  <si>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</si>
  <si>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</si>
  <si>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</si>
  <si>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</si>
  <si>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</si>
  <si>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</si>
  <si>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</si>
  <si>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</si>
  <si>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</si>
  <si>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</si>
  <si>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</si>
  <si>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</si>
  <si>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</si>
  <si>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</si>
  <si>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</si>
  <si>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</si>
  <si>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</si>
  <si>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</si>
  <si>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</si>
  <si>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</si>
  <si>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</si>
  <si>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</si>
  <si>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</si>
  <si>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</si>
  <si>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</si>
  <si>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</si>
  <si>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</si>
  <si>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</si>
  <si>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</si>
  <si>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</si>
  <si>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</si>
  <si>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</si>
  <si>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</si>
  <si>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</si>
  <si>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</si>
  <si>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</si>
  <si>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</si>
  <si>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</si>
  <si>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</si>
  <si>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</si>
  <si>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</si>
  <si>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</si>
  <si>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</si>
  <si>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</si>
  <si>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</si>
  <si>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</si>
  <si>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</si>
  <si>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</si>
  <si>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</si>
  <si>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</si>
  <si>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</si>
  <si>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</si>
  <si>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</si>
  <si>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</si>
  <si>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</si>
  <si>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</si>
  <si>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</si>
  <si>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</si>
  <si>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</si>
  <si>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</si>
  <si>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</si>
  <si>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</si>
  <si>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</si>
  <si>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</si>
  <si>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</si>
  <si>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</si>
  <si>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</si>
  <si>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</si>
  <si>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</si>
  <si>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</si>
  <si>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</si>
  <si>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</si>
  <si>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</si>
  <si>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</si>
  <si>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</si>
  <si>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</si>
  <si>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</si>
  <si>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</si>
  <si>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</si>
  <si>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</si>
  <si>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</si>
  <si>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</si>
  <si>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</si>
  <si>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</si>
  <si>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</si>
  <si>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</si>
  <si>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</si>
  <si>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</si>
  <si>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</si>
  <si>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</si>
  <si>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</si>
  <si>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</si>
  <si>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</si>
  <si>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</si>
  <si>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</si>
  <si>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</si>
  <si>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</si>
  <si>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</si>
  <si>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</si>
  <si>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</si>
  <si>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</si>
  <si>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</si>
  <si>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</si>
  <si>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</si>
  <si>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</si>
  <si>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</si>
  <si>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</si>
  <si>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</si>
  <si>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</si>
  <si>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</si>
  <si>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</si>
  <si>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</si>
  <si>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</si>
  <si>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</si>
  <si>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</si>
  <si>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</si>
  <si>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</si>
  <si>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</si>
  <si>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</si>
  <si>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</si>
  <si>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</si>
  <si>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</si>
  <si>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</si>
  <si>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</si>
  <si>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</si>
  <si>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</si>
  <si>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</si>
  <si>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</si>
  <si>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</si>
  <si>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</si>
  <si>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</si>
  <si>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</si>
  <si>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</si>
  <si>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</si>
  <si>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</si>
  <si>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</si>
  <si>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</si>
  <si>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</si>
  <si>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</si>
  <si>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</si>
  <si>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</si>
  <si>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</si>
  <si>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</si>
  <si>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</si>
  <si>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</si>
  <si>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</si>
  <si>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</si>
  <si>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</si>
  <si>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</si>
  <si>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</si>
  <si>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</si>
  <si>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</si>
  <si>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</si>
  <si>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</si>
  <si>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</si>
  <si>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</si>
  <si>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</si>
  <si>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</si>
  <si>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</si>
  <si>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</si>
  <si>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</si>
  <si>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</si>
  <si>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</si>
  <si>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</si>
  <si>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</si>
  <si>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</si>
  <si>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</si>
  <si>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</si>
  <si>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</si>
  <si>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</si>
  <si>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</si>
  <si>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</si>
  <si>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</si>
  <si>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</si>
  <si>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</si>
  <si>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</si>
  <si>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</si>
  <si>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</si>
  <si>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</si>
  <si>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</si>
  <si>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</si>
  <si>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</si>
  <si>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</si>
  <si>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</si>
  <si>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</si>
  <si>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</si>
  <si>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</si>
  <si>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</si>
  <si>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</si>
  <si>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</si>
  <si>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</si>
  <si>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</si>
  <si>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</si>
  <si>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</si>
  <si>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</si>
  <si>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</si>
  <si>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</si>
  <si>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</si>
  <si>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</si>
  <si>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</si>
  <si>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</si>
  <si>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</si>
  <si>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</si>
  <si>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</si>
  <si>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</si>
  <si>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</si>
  <si>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</si>
  <si>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</si>
  <si>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</si>
  <si>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</si>
  <si>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</si>
  <si>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</si>
  <si>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</si>
  <si>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</si>
  <si>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</si>
  <si>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</si>
  <si>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</si>
  <si>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</si>
  <si>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</si>
  <si>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</si>
  <si>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</si>
  <si>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</si>
  <si>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</si>
  <si>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</si>
  <si>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</si>
  <si>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</si>
  <si>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</si>
  <si>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</si>
  <si>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</si>
  <si>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</si>
  <si>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</si>
  <si>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</si>
  <si>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</si>
  <si>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</si>
  <si>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</si>
  <si>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</si>
  <si>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</si>
  <si>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</si>
  <si>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</si>
  <si>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</si>
  <si>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</si>
  <si>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</si>
  <si>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</si>
  <si>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</si>
  <si>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</si>
  <si>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</si>
  <si>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</si>
  <si>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</si>
  <si>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</si>
  <si>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</si>
  <si>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</si>
  <si>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</si>
  <si>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</si>
  <si>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</si>
  <si>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</si>
  <si>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</si>
  <si>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</si>
  <si>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</si>
  <si>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</si>
  <si>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</si>
  <si>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</si>
  <si>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</si>
  <si>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</si>
  <si>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</si>
  <si>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</si>
  <si>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</si>
  <si>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</si>
  <si>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</si>
  <si>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</si>
  <si>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</si>
  <si>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</si>
  <si>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</si>
  <si>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</si>
  <si>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</si>
  <si>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</si>
  <si>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</si>
  <si>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</si>
  <si>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</si>
  <si>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</si>
  <si>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</si>
  <si>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</si>
  <si>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</si>
  <si>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</si>
  <si>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</si>
  <si>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</si>
  <si>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</si>
  <si>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</si>
  <si>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</si>
  <si>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</si>
  <si>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</si>
  <si>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</si>
  <si>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</si>
  <si>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</si>
  <si>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</si>
  <si>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</si>
  <si>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</si>
  <si>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</si>
  <si>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</si>
  <si>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</si>
  <si>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</si>
  <si>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</si>
  <si>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</si>
  <si>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</si>
  <si>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</si>
  <si>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</si>
  <si>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</si>
  <si>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</si>
  <si>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</si>
  <si>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</si>
  <si>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</si>
  <si>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</si>
  <si>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</si>
  <si>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</si>
  <si>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</si>
  <si>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</si>
  <si>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</si>
  <si>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</si>
  <si>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</si>
  <si>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</si>
  <si>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</si>
  <si>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</si>
  <si>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</si>
  <si>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</si>
  <si>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</si>
  <si>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</si>
  <si>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</si>
  <si>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</si>
  <si>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</si>
  <si>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</si>
  <si>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</si>
  <si>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</si>
  <si>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</si>
  <si>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</si>
  <si>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</si>
  <si>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</si>
  <si>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</si>
  <si>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</si>
  <si>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</si>
  <si>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</si>
  <si>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</si>
  <si>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</si>
  <si>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</si>
  <si>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</si>
  <si>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</si>
  <si>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</si>
  <si>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</si>
  <si>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</si>
  <si>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</si>
  <si>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</si>
  <si>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</si>
  <si>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</si>
  <si>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</si>
  <si>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</si>
  <si>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</si>
  <si>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</si>
  <si>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</si>
  <si>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</si>
  <si>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</si>
  <si>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</si>
  <si>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</si>
  <si>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</si>
  <si>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</si>
  <si>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</si>
  <si>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</si>
  <si>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</si>
  <si>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</si>
  <si>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</si>
  <si>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</si>
  <si>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</si>
  <si>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</si>
  <si>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</si>
  <si>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</si>
  <si>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</si>
  <si>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</si>
  <si>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</si>
  <si>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</si>
  <si>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</si>
  <si>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</si>
  <si>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</si>
  <si>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</si>
  <si>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</si>
  <si>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</si>
  <si>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</si>
  <si>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</si>
  <si>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</si>
  <si>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</si>
  <si>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</si>
  <si>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</si>
  <si>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</si>
  <si>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</si>
  <si>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</si>
  <si>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</si>
  <si>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</si>
  <si>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</si>
  <si>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</si>
  <si>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</si>
  <si>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</si>
  <si>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</si>
  <si>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</si>
  <si>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</si>
  <si>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</si>
  <si>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</si>
  <si>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</si>
  <si>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</si>
  <si>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</si>
  <si>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</si>
  <si>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</si>
  <si>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</si>
  <si>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</si>
  <si>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</si>
  <si>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</si>
  <si>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</si>
  <si>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</si>
  <si>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</si>
  <si>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</si>
  <si>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</si>
  <si>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</si>
  <si>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</si>
  <si>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</si>
  <si>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</si>
  <si>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</si>
  <si>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</si>
  <si>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</si>
  <si>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</si>
  <si>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</si>
  <si>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</si>
  <si>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</si>
  <si>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</si>
  <si>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</si>
  <si>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</si>
  <si>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</si>
  <si>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</si>
  <si>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</si>
  <si>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</si>
  <si>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</si>
  <si>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</si>
  <si>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</si>
  <si>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</si>
  <si>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</si>
  <si>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</si>
  <si>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</si>
  <si>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</si>
  <si>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</si>
  <si>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</si>
  <si>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</si>
  <si>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</si>
  <si>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</si>
  <si>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</si>
  <si>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</si>
  <si>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</si>
  <si>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</si>
  <si>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</si>
  <si>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</si>
  <si>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</si>
  <si>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</si>
  <si>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</si>
  <si>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</si>
  <si>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</si>
  <si>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</si>
  <si>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</si>
  <si>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</si>
  <si>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</si>
  <si>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</si>
  <si>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</si>
  <si>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</si>
  <si>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</si>
  <si>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</si>
  <si>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</si>
  <si>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</si>
  <si>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</si>
  <si>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</si>
  <si>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</si>
  <si>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</si>
  <si>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</si>
  <si>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</si>
  <si>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</si>
  <si>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</si>
  <si>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</si>
  <si>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</si>
  <si>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</si>
  <si>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</si>
  <si>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</si>
  <si>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</si>
  <si>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</si>
  <si>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</si>
  <si>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</si>
  <si>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</si>
  <si>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</si>
  <si>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</si>
  <si>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</si>
  <si>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</si>
  <si>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</si>
  <si>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</si>
  <si>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</si>
  <si>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</si>
  <si>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</si>
  <si>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</si>
  <si>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</si>
  <si>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</si>
  <si>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</si>
  <si>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</si>
  <si>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</si>
  <si>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</si>
  <si>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</si>
  <si>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</si>
  <si>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</si>
  <si>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</si>
  <si>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</si>
  <si>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</si>
  <si>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</si>
  <si>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</si>
  <si>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</si>
  <si>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</si>
  <si>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</si>
  <si>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</si>
  <si>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</si>
  <si>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</si>
  <si>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</si>
  <si>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</si>
  <si>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</si>
  <si>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</si>
  <si>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</si>
  <si>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</si>
  <si>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</si>
  <si>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</si>
  <si>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</si>
  <si>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</si>
  <si>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</si>
  <si>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</si>
  <si>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</si>
  <si>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</si>
  <si>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</si>
  <si>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</si>
  <si>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</si>
  <si>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</si>
  <si>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</si>
  <si>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</si>
  <si>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</si>
  <si>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</si>
  <si>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</si>
  <si>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</si>
  <si>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</si>
  <si>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</si>
  <si>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</si>
  <si>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</si>
  <si>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</si>
  <si>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</si>
  <si>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</si>
  <si>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</si>
  <si>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</si>
  <si>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</si>
  <si>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</si>
  <si>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</si>
  <si>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</si>
  <si>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</si>
  <si>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</si>
  <si>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</si>
  <si>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</si>
  <si>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</si>
  <si>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</si>
  <si>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</si>
  <si>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</si>
  <si>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</si>
  <si>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</si>
  <si>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</si>
  <si>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</si>
  <si>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</si>
  <si>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</si>
  <si>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</si>
  <si>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</si>
  <si>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</si>
  <si>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</si>
  <si>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</si>
  <si>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</si>
  <si>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</si>
  <si>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</si>
  <si>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</si>
  <si>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</si>
  <si>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</si>
  <si>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</si>
  <si>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</si>
  <si>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</si>
  <si>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</si>
  <si>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</si>
  <si>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</si>
  <si>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</si>
  <si>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</si>
  <si>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</si>
  <si>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</si>
  <si>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</si>
  <si>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</si>
  <si>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</si>
  <si>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</si>
  <si>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</si>
  <si>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</si>
  <si>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</si>
  <si>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</si>
  <si>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</si>
  <si>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</si>
  <si>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</si>
  <si>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</si>
  <si>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</si>
  <si>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</si>
  <si>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</si>
  <si>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</si>
  <si>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</si>
  <si>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</si>
  <si>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</si>
  <si>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</si>
  <si>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</si>
  <si>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</si>
  <si>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</si>
  <si>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</si>
  <si>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</si>
  <si>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</si>
  <si>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</si>
  <si>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</si>
  <si>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</si>
  <si>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</si>
  <si>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</si>
  <si>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</si>
  <si>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</si>
  <si>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</si>
  <si>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</si>
  <si>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</si>
  <si>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</si>
  <si>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</si>
  <si>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</si>
  <si>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</si>
  <si>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</si>
  <si>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</si>
  <si>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</si>
  <si>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</si>
  <si>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</si>
  <si>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</si>
  <si>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</si>
  <si>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</si>
  <si>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</si>
  <si>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</si>
  <si>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</si>
  <si>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</si>
  <si>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</si>
  <si>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</si>
  <si>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</si>
  <si>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</si>
  <si>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</si>
  <si>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</si>
  <si>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</si>
  <si>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</si>
  <si>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</si>
  <si>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</si>
  <si>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</si>
  <si>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</si>
  <si>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</si>
  <si>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</si>
  <si>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</si>
  <si>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</si>
  <si>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</si>
  <si>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</si>
  <si>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</si>
  <si>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</si>
  <si>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</si>
  <si>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</si>
  <si>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</si>
  <si>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</si>
  <si>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</si>
  <si>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</si>
  <si>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</si>
  <si>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</si>
  <si>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</si>
  <si>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</si>
  <si>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</si>
  <si>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</si>
  <si>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</si>
  <si>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</si>
  <si>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</si>
  <si>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</si>
  <si>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</si>
  <si>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</si>
  <si>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</si>
  <si>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</si>
  <si>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</si>
  <si>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</si>
  <si>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</si>
  <si>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</si>
  <si>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</si>
  <si>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</si>
  <si>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</si>
  <si>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</si>
  <si>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</si>
  <si>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</si>
  <si>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</si>
  <si>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</si>
  <si>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</si>
  <si>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</si>
  <si>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</si>
  <si>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</si>
  <si>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</si>
  <si>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</si>
  <si>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</si>
  <si>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</si>
  <si>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</si>
  <si>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</si>
  <si>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</si>
  <si>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</si>
  <si>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</si>
  <si>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</si>
  <si>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</si>
  <si>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</si>
  <si>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</si>
  <si>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</si>
  <si>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</si>
  <si>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</si>
  <si>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</si>
  <si>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</si>
  <si>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</si>
  <si>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</si>
  <si>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</si>
  <si>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</si>
  <si>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</si>
  <si>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</si>
  <si>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</si>
  <si>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</si>
  <si>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</si>
  <si>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</si>
  <si>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</si>
  <si>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</si>
  <si>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</si>
  <si>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</si>
  <si>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</si>
  <si>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</si>
  <si>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</si>
  <si>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</si>
  <si>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</si>
  <si>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</si>
  <si>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</si>
  <si>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</si>
  <si>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</si>
  <si>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</si>
  <si>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</si>
  <si>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</si>
  <si>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</si>
  <si>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</si>
  <si>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</si>
  <si>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</si>
  <si>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</si>
  <si>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</si>
  <si>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</si>
  <si>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</si>
  <si>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</si>
  <si>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</si>
  <si>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</si>
  <si>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</si>
  <si>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</si>
  <si>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</si>
  <si>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</si>
  <si>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</si>
  <si>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</si>
  <si>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</si>
  <si>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</si>
  <si>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</si>
  <si>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</si>
  <si>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</si>
  <si>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</si>
  <si>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</si>
  <si>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</si>
  <si>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</si>
  <si>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</si>
  <si>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</si>
  <si>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</si>
  <si>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</si>
  <si>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</si>
  <si>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</si>
  <si>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</si>
  <si>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</si>
  <si>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</si>
  <si>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</si>
  <si>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</si>
  <si>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</si>
  <si>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</si>
  <si>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</si>
  <si>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</si>
  <si>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</si>
  <si>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</si>
  <si>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</si>
  <si>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</si>
  <si>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</si>
  <si>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</si>
  <si>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</si>
  <si>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</si>
  <si>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</si>
  <si>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</si>
  <si>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</si>
  <si>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</si>
  <si>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</si>
  <si>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</si>
  <si>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</si>
  <si>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</si>
  <si>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</si>
  <si>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</si>
  <si>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</si>
  <si>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</si>
  <si>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</si>
  <si>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</si>
  <si>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</si>
  <si>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</si>
  <si>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</si>
  <si>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</si>
  <si>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</si>
  <si>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</si>
  <si>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</si>
  <si>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</si>
  <si>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</si>
  <si>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</si>
  <si>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</si>
  <si>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</si>
  <si>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</si>
  <si>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</si>
  <si>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</si>
  <si>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</si>
  <si>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</si>
  <si>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</si>
  <si>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</si>
  <si>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</si>
  <si>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</si>
  <si>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</si>
  <si>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</si>
  <si>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</si>
  <si>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</si>
  <si>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</si>
  <si>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</si>
  <si>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</si>
  <si>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</si>
  <si>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</si>
  <si>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</si>
  <si>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</si>
  <si>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</si>
  <si>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</si>
  <si>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</si>
  <si>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</si>
  <si>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</si>
  <si>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</si>
  <si>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</si>
  <si>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</si>
  <si>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</si>
  <si>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</si>
  <si>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</si>
  <si>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</si>
  <si>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</si>
  <si>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</si>
  <si>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</si>
  <si>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</si>
  <si>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</si>
  <si>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</si>
  <si>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</si>
  <si>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</si>
  <si>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</si>
  <si>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</si>
  <si>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</si>
  <si>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</si>
  <si>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</si>
  <si>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</si>
  <si>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</si>
  <si>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</si>
  <si>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</si>
  <si>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</si>
  <si>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</si>
  <si>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</si>
  <si>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</si>
  <si>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</si>
  <si>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</si>
  <si>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</si>
  <si>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</si>
  <si>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</si>
  <si>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</si>
  <si>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</si>
  <si>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</si>
  <si>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</si>
  <si>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</si>
  <si>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</si>
  <si>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</si>
  <si>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</si>
  <si>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</si>
  <si>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</si>
  <si>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</si>
  <si>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</si>
  <si>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</si>
  <si>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</si>
  <si>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</si>
  <si>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</si>
  <si>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</si>
  <si>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</si>
  <si>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</si>
  <si>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</si>
  <si>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</si>
  <si>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</si>
  <si>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</si>
  <si>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</si>
  <si>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</si>
  <si>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</si>
  <si>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</si>
  <si>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</si>
  <si>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</si>
  <si>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</si>
  <si>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</si>
  <si>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</si>
  <si>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</si>
  <si>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</si>
  <si>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</si>
  <si>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</si>
  <si>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</si>
  <si>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</si>
  <si>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</si>
  <si>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</si>
  <si>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</si>
  <si>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</si>
  <si>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</si>
  <si>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</si>
  <si>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</si>
  <si>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</si>
  <si>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</si>
  <si>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</si>
  <si>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</si>
  <si>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</si>
  <si>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</si>
  <si>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</si>
  <si>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</si>
  <si>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</si>
  <si>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</si>
  <si>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</si>
  <si>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</si>
  <si>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</si>
  <si>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</si>
  <si>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</si>
  <si>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</si>
  <si>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</si>
  <si>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</si>
  <si>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</si>
  <si>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</si>
  <si>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</si>
  <si>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</si>
  <si>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</si>
  <si>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</si>
  <si>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</si>
  <si>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</si>
  <si>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</si>
  <si>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</si>
  <si>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</si>
  <si>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</si>
  <si>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</si>
  <si>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</si>
  <si>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</si>
  <si>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</si>
  <si>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</si>
  <si>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</si>
  <si>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</si>
  <si>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</si>
  <si>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</si>
  <si>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</si>
  <si>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</si>
  <si>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</si>
  <si>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</si>
  <si>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</si>
  <si>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</si>
  <si>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</si>
  <si>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</si>
  <si>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</si>
  <si>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</si>
  <si>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</si>
  <si>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</si>
  <si>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</si>
  <si>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</si>
  <si>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</si>
  <si>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</si>
  <si>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</si>
  <si>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</si>
  <si>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</si>
  <si>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</si>
  <si>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</si>
  <si>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</si>
  <si>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</si>
  <si>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</si>
  <si>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</si>
  <si>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</si>
  <si>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</si>
  <si>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</si>
  <si>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</si>
  <si>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</si>
  <si>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</si>
  <si>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</si>
  <si>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</si>
  <si>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</si>
  <si>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</si>
  <si>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</si>
  <si>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</si>
  <si>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</si>
  <si>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</si>
  <si>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</si>
  <si>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</si>
  <si>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</si>
  <si>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</si>
  <si>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</si>
  <si>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</si>
  <si>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</si>
  <si>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</si>
  <si>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</si>
  <si>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</si>
  <si>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</si>
  <si>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</si>
  <si>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</si>
  <si>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</si>
  <si>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</si>
  <si>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</si>
  <si>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</si>
  <si>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</si>
  <si>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</si>
  <si>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</si>
  <si>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</si>
  <si>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</si>
  <si>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</si>
  <si>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</si>
  <si>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</si>
  <si>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</si>
  <si>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</si>
  <si>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</si>
  <si>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</si>
  <si>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</si>
  <si>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</si>
  <si>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</si>
  <si>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</si>
  <si>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</si>
  <si>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</si>
  <si>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</si>
  <si>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</si>
  <si>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</si>
  <si>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</si>
  <si>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</si>
  <si>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</si>
  <si>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</si>
  <si>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</si>
  <si>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</si>
  <si>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</si>
  <si>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</si>
  <si>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</si>
  <si>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</si>
  <si>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</si>
  <si>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</si>
  <si>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</si>
  <si>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</si>
  <si>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</si>
  <si>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</si>
  <si>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</si>
  <si>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</si>
  <si>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</si>
  <si>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</si>
  <si>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</si>
  <si>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</si>
  <si>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</si>
  <si>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</si>
  <si>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</si>
  <si>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</si>
  <si>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</si>
  <si>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</si>
  <si>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</si>
  <si>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</si>
  <si>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</si>
  <si>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</si>
  <si>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</si>
  <si>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</si>
  <si>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</si>
  <si>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</si>
  <si>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</si>
  <si>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</si>
  <si>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</si>
  <si>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</si>
  <si>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</si>
  <si>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</si>
  <si>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</si>
  <si>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</si>
  <si>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</si>
  <si>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</si>
  <si>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</si>
  <si>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</si>
  <si>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</si>
  <si>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</si>
  <si>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</si>
  <si>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</si>
  <si>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</si>
  <si>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</si>
  <si>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</si>
  <si>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</si>
  <si>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</si>
  <si>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</si>
  <si>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</si>
  <si>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</si>
  <si>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</si>
  <si>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</si>
  <si>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</si>
  <si>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</si>
  <si>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</si>
  <si>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</si>
  <si>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</si>
  <si>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</si>
  <si>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</si>
  <si>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</si>
  <si>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</si>
  <si>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</si>
  <si>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</si>
  <si>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</si>
  <si>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</si>
  <si>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</si>
  <si>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</si>
  <si>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</si>
  <si>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</si>
  <si>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</si>
  <si>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</si>
  <si>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</si>
  <si>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</si>
  <si>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</si>
  <si>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</si>
  <si>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</si>
  <si>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</si>
  <si>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</si>
  <si>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</si>
  <si>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</si>
  <si>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</si>
  <si>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</si>
  <si>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</si>
  <si>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</si>
  <si>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</si>
  <si>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</si>
  <si>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</si>
  <si>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</si>
  <si>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</si>
  <si>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</si>
  <si>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</si>
  <si>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</si>
  <si>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</si>
  <si>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</si>
  <si>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</si>
  <si>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</si>
  <si>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</si>
  <si>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</si>
  <si>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</si>
  <si>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</si>
  <si>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</si>
  <si>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</si>
  <si>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</si>
  <si>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</si>
  <si>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</si>
  <si>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</si>
  <si>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</si>
  <si>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</si>
  <si>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</si>
  <si>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</si>
  <si>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</si>
  <si>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</si>
  <si>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</si>
  <si>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</si>
  <si>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</si>
  <si>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</si>
  <si>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</si>
  <si>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</si>
  <si>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</si>
  <si>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</si>
  <si>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</si>
  <si>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</si>
  <si>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</si>
  <si>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</si>
  <si>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</si>
  <si>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</si>
  <si>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</si>
  <si>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</si>
  <si>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</si>
  <si>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</si>
  <si>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</si>
  <si>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</si>
  <si>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</si>
  <si>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</si>
  <si>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</si>
  <si>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</si>
  <si>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</si>
  <si>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</si>
  <si>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</si>
  <si>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</si>
  <si>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</si>
  <si>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</si>
  <si>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</si>
  <si>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</si>
  <si>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</si>
  <si>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</si>
  <si>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</si>
  <si>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</si>
  <si>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</si>
  <si>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</si>
  <si>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</si>
  <si>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</si>
  <si>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</si>
  <si>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</si>
  <si>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</si>
  <si>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</si>
  <si>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</si>
  <si>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</si>
  <si>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</si>
  <si>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</si>
  <si>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</si>
  <si>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</si>
  <si>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</si>
  <si>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</si>
  <si>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</si>
  <si>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</si>
  <si>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</si>
  <si>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</si>
  <si>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</si>
  <si>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</si>
  <si>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</si>
  <si>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</si>
  <si>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</si>
  <si>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</si>
  <si>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</si>
  <si>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</si>
  <si>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</si>
  <si>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</si>
  <si>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</si>
  <si>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</si>
  <si>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</si>
  <si>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</si>
  <si>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</si>
  <si>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</si>
  <si>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</si>
  <si>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</si>
  <si>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</si>
  <si>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</si>
  <si>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</si>
  <si>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</si>
  <si>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</si>
  <si>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</si>
  <si>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</si>
  <si>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</si>
  <si>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</si>
  <si>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</si>
  <si>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</si>
  <si>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</si>
  <si>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</si>
  <si>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</si>
  <si>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</si>
  <si>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</si>
  <si>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</si>
  <si>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</si>
  <si>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</si>
  <si>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</si>
  <si>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</si>
  <si>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</si>
  <si>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</si>
  <si>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</si>
  <si>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</si>
  <si>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</si>
  <si>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</si>
  <si>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</si>
  <si>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</si>
  <si>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</si>
  <si>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</si>
  <si>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</si>
  <si>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</si>
  <si>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</si>
  <si>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</si>
  <si>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</si>
  <si>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</si>
  <si>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</si>
  <si>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</si>
  <si>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</si>
  <si>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</si>
  <si>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</si>
  <si>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</si>
  <si>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</si>
  <si>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</si>
  <si>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</si>
  <si>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</si>
  <si>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</si>
  <si>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</si>
  <si>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</si>
  <si>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</si>
  <si>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</si>
  <si>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</si>
  <si>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</si>
  <si>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</si>
  <si>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</si>
  <si>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</si>
  <si>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</si>
  <si>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</si>
  <si>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</si>
  <si>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</si>
  <si>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</si>
  <si>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</si>
  <si>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</si>
  <si>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</si>
  <si>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</si>
  <si>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</si>
  <si>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</si>
  <si>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</si>
  <si>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</si>
  <si>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</si>
  <si>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</si>
  <si>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</si>
  <si>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</si>
  <si>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</si>
  <si>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</si>
  <si>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</si>
  <si>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</si>
  <si>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</si>
  <si>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</si>
  <si>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</si>
  <si>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</si>
  <si>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</si>
  <si>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</si>
  <si>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</si>
  <si>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</si>
  <si>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</si>
  <si>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</si>
  <si>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</si>
  <si>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</si>
  <si>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</si>
  <si>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</si>
  <si>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</si>
  <si>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</si>
  <si>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</si>
  <si>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</si>
  <si>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</si>
  <si>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</si>
  <si>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</si>
  <si>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</si>
  <si>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</si>
  <si>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</si>
  <si>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</si>
  <si>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</si>
  <si>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</si>
  <si>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</si>
  <si>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</si>
  <si>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</si>
  <si>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</si>
  <si>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</si>
  <si>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</si>
  <si>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</si>
  <si>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</si>
  <si>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</si>
  <si>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</si>
  <si>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</si>
  <si>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</si>
  <si>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</si>
  <si>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</si>
  <si>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</si>
  <si>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</si>
  <si>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</si>
  <si>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</si>
  <si>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</si>
  <si>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</si>
  <si>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</si>
  <si>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</si>
  <si>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</si>
  <si>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</si>
  <si>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</si>
  <si>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</si>
  <si>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</si>
  <si>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</si>
  <si>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</si>
  <si>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</si>
  <si>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</si>
  <si>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</si>
  <si>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</si>
  <si>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</si>
  <si>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</si>
  <si>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</si>
  <si>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</si>
  <si>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</si>
  <si>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</si>
  <si>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</si>
  <si>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</si>
  <si>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</si>
  <si>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</si>
  <si>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</si>
  <si>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</si>
  <si>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</si>
  <si>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</si>
  <si>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</si>
  <si>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</si>
  <si>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</si>
  <si>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</si>
  <si>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</si>
  <si>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</si>
  <si>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</si>
  <si>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</si>
  <si>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</si>
  <si>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</si>
  <si>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</si>
  <si>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</si>
  <si>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</si>
  <si>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</si>
  <si>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</si>
  <si>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</si>
  <si>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</si>
  <si>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</si>
  <si>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</si>
  <si>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</si>
  <si>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</si>
  <si>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</si>
  <si>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</si>
  <si>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</si>
  <si>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</si>
  <si>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</si>
  <si>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</si>
  <si>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</si>
  <si>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</si>
  <si>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</si>
  <si>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</si>
  <si>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</si>
  <si>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</si>
  <si>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</si>
  <si>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</si>
  <si>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</si>
  <si>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</si>
  <si>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</si>
  <si>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</si>
  <si>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</si>
  <si>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</si>
  <si>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</si>
  <si>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</si>
  <si>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</si>
  <si>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</si>
  <si>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</si>
  <si>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</si>
  <si>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</si>
  <si>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</si>
  <si>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</si>
  <si>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</si>
  <si>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</si>
  <si>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</si>
  <si>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</si>
  <si>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</si>
  <si>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</si>
  <si>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</si>
  <si>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</si>
  <si>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</si>
  <si>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</si>
  <si>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</si>
  <si>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</si>
  <si>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</si>
  <si>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</si>
  <si>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</si>
  <si>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</si>
  <si>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</si>
  <si>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</si>
  <si>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</si>
  <si>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</si>
  <si>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</si>
  <si>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</si>
  <si>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</si>
  <si>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</si>
  <si>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</si>
  <si>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</si>
  <si>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</si>
  <si>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</si>
  <si>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</si>
  <si>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</si>
  <si>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</si>
  <si>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</si>
  <si>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</si>
  <si>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</si>
  <si>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</si>
  <si>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</si>
  <si>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</si>
  <si>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</si>
  <si>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</si>
  <si>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</si>
  <si>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</si>
  <si>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</si>
  <si>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</si>
  <si>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</si>
  <si>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</si>
  <si>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</si>
  <si>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</si>
  <si>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</si>
  <si>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</si>
  <si>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</si>
  <si>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</si>
  <si>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</si>
  <si>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</si>
  <si>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</si>
  <si>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</si>
  <si>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</si>
  <si>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</si>
  <si>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</si>
  <si>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</si>
  <si>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</si>
  <si>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</si>
  <si>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</si>
  <si>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</si>
  <si>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</si>
  <si>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</si>
  <si>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</si>
  <si>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</si>
  <si>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</si>
  <si>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</si>
  <si>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</si>
  <si>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</si>
  <si>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</si>
  <si>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</si>
  <si>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</si>
  <si>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</si>
  <si>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</si>
  <si>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</si>
  <si>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</si>
  <si>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</si>
  <si>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</si>
  <si>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</si>
  <si>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</si>
  <si>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</si>
  <si>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</si>
  <si>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</si>
  <si>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</si>
  <si>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</si>
  <si>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</si>
  <si>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</si>
  <si>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</si>
  <si>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</si>
  <si>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</si>
  <si>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</si>
  <si>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</si>
  <si>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</si>
  <si>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</si>
  <si>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</si>
  <si>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</si>
  <si>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</si>
  <si>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</si>
  <si>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</si>
  <si>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</si>
  <si>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</si>
  <si>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</si>
  <si>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</si>
  <si>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</si>
  <si>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</si>
  <si>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</si>
  <si>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</si>
  <si>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</si>
  <si>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</si>
  <si>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</si>
  <si>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</si>
  <si>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</si>
  <si>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</si>
  <si>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</si>
  <si>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</si>
  <si>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</si>
  <si>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</si>
  <si>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</si>
  <si>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</si>
  <si>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</si>
  <si>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</si>
  <si>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</si>
  <si>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</si>
  <si>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</si>
  <si>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</si>
  <si>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</si>
  <si>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</si>
  <si>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</si>
  <si>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</si>
  <si>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</si>
  <si>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</si>
  <si>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</si>
  <si>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</si>
  <si>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</si>
  <si>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</si>
  <si>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</si>
  <si>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</si>
  <si>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</si>
  <si>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</si>
  <si>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</si>
  <si>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</si>
  <si>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</si>
  <si>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</si>
  <si>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</si>
  <si>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</si>
  <si>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</si>
  <si>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</si>
  <si>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</si>
  <si>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</si>
  <si>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</si>
  <si>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</si>
  <si>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</si>
  <si>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</si>
  <si>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</si>
  <si>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</si>
  <si>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</si>
  <si>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</si>
  <si>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</si>
  <si>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</si>
  <si>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</si>
  <si>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</si>
  <si>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</si>
  <si>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</si>
  <si>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</si>
  <si>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</si>
  <si>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</si>
  <si>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</si>
  <si>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</si>
  <si>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</si>
  <si>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</si>
  <si>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</si>
  <si>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</si>
  <si>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</si>
  <si>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</si>
  <si>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</si>
  <si>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</si>
  <si>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</si>
  <si>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</si>
  <si>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</si>
  <si>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</si>
  <si>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</si>
  <si>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</si>
  <si>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</si>
  <si>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</si>
  <si>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</si>
  <si>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</si>
  <si>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</si>
  <si>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</si>
  <si>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</si>
  <si>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</si>
  <si>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</si>
  <si>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</si>
  <si>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</si>
  <si>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</si>
  <si>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</si>
  <si>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</si>
  <si>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</si>
  <si>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</si>
  <si>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</si>
  <si>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</si>
  <si>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</si>
  <si>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</si>
  <si>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</si>
  <si>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</si>
  <si>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</si>
  <si>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</si>
  <si>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</si>
  <si>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</si>
  <si>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</si>
  <si>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</si>
  <si>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</si>
  <si>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</si>
  <si>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</si>
  <si>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</si>
  <si>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</si>
  <si>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</si>
  <si>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</si>
  <si>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</si>
  <si>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</si>
  <si>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</si>
  <si>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</si>
  <si>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</si>
  <si>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</si>
  <si>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</si>
  <si>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</si>
  <si>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</si>
  <si>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</si>
  <si>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</si>
  <si>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</si>
  <si>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</si>
  <si>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</si>
  <si>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</si>
  <si>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</si>
  <si>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</si>
  <si>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</si>
  <si>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</si>
  <si>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</si>
  <si>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</si>
  <si>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</si>
  <si>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</si>
  <si>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</si>
  <si>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</si>
  <si>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</si>
  <si>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</si>
  <si>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</si>
  <si>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</si>
  <si>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</si>
  <si>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</si>
  <si>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</si>
  <si>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</si>
  <si>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</si>
  <si>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</si>
  <si>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</si>
  <si>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</si>
  <si>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</si>
  <si>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</si>
  <si>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</si>
  <si>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</si>
  <si>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</si>
  <si>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</si>
  <si>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</si>
  <si>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</si>
  <si>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</si>
  <si>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</si>
  <si>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</si>
  <si>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</si>
  <si>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</si>
  <si>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</si>
  <si>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</si>
  <si>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</si>
  <si>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</si>
  <si>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</si>
  <si>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</si>
  <si>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</si>
  <si>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</si>
  <si>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</si>
  <si>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</si>
  <si>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</si>
  <si>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</si>
  <si>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</si>
  <si>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</si>
  <si>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</si>
  <si>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</si>
  <si>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</si>
  <si>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</si>
  <si>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</si>
  <si>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</si>
  <si>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</si>
  <si>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</si>
  <si>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</si>
  <si>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</si>
  <si>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</si>
  <si>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</si>
  <si>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</si>
  <si>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</si>
  <si>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</si>
  <si>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</si>
  <si>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</si>
  <si>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</si>
  <si>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</si>
  <si>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</si>
  <si>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</si>
  <si>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</si>
  <si>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</si>
  <si>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</si>
  <si>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</si>
  <si>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</si>
  <si>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</si>
  <si>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</si>
  <si>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</si>
  <si>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</si>
  <si>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</si>
  <si>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</si>
  <si>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</si>
  <si>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</si>
  <si>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</si>
  <si>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</si>
  <si>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</si>
  <si>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</si>
  <si>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</si>
  <si>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</si>
  <si>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</si>
  <si>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</si>
  <si>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</si>
  <si>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</si>
  <si>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</si>
  <si>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</si>
  <si>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</si>
  <si>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</si>
  <si>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</si>
  <si>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</si>
  <si>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</si>
  <si>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</si>
  <si>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</si>
  <si>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</si>
  <si>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</si>
  <si>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</si>
  <si>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</si>
  <si>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</si>
  <si>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</si>
  <si>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</si>
  <si>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</si>
  <si>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</si>
  <si>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</si>
  <si>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</si>
  <si>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</si>
  <si>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</si>
  <si>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</si>
  <si>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</si>
  <si>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</si>
  <si>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</si>
  <si>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</si>
  <si>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</si>
  <si>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</si>
  <si>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</si>
  <si>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</si>
  <si>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</si>
  <si>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</si>
  <si>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</si>
  <si>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</si>
  <si>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</si>
  <si>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</si>
  <si>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</si>
  <si>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</si>
  <si>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</si>
  <si>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</si>
  <si>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</si>
  <si>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</si>
  <si>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</si>
  <si>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</si>
  <si>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</si>
  <si>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</si>
  <si>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</si>
  <si>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</si>
  <si>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</si>
  <si>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</si>
  <si>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</si>
  <si>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</si>
  <si>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</si>
  <si>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</si>
  <si>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</si>
  <si>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</si>
  <si>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</si>
  <si>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</si>
  <si>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</si>
  <si>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</si>
  <si>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</si>
  <si>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</si>
  <si>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</si>
  <si>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</si>
  <si>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</si>
  <si>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</si>
  <si>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</si>
  <si>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</si>
  <si>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</si>
  <si>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</si>
  <si>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</si>
  <si>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</si>
  <si>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</si>
  <si>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</si>
  <si>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</si>
  <si>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</si>
  <si>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</si>
  <si>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</si>
  <si>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</si>
  <si>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</si>
  <si>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</si>
  <si>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</si>
  <si>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</si>
  <si>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</si>
  <si>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</si>
  <si>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</si>
  <si>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</si>
  <si>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</si>
  <si>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</si>
  <si>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</si>
  <si>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</si>
  <si>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</si>
  <si>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</si>
  <si>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</si>
  <si>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</si>
  <si>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</si>
  <si>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</si>
  <si>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</si>
  <si>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</si>
  <si>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</si>
  <si>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</si>
  <si>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</si>
  <si>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</si>
  <si>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</si>
  <si>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</si>
  <si>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</si>
  <si>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</si>
  <si>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</si>
  <si>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</si>
  <si>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</si>
  <si>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</si>
  <si>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</si>
  <si>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</si>
  <si>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</si>
  <si>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</si>
  <si>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</si>
  <si>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</si>
  <si>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</si>
  <si>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</si>
  <si>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</si>
  <si>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</si>
  <si>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</si>
  <si>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</si>
  <si>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</si>
  <si>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</si>
  <si>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</si>
  <si>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</si>
  <si>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</si>
  <si>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</si>
  <si>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</si>
  <si>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</si>
  <si>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</si>
  <si>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</si>
  <si>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</si>
  <si>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</si>
  <si>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</si>
  <si>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</si>
  <si>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</si>
  <si>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</si>
  <si>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</si>
  <si>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</si>
  <si>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</si>
  <si>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</si>
  <si>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</si>
  <si>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</si>
  <si>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</si>
  <si>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</si>
  <si>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</si>
  <si>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</si>
  <si>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</si>
  <si>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</si>
  <si>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</si>
  <si>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</si>
  <si>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</si>
  <si>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</si>
  <si>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</si>
  <si>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</si>
  <si>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</si>
  <si>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</si>
  <si>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</si>
  <si>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</si>
  <si>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</si>
  <si>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</si>
  <si>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</si>
  <si>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</si>
  <si>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</si>
  <si>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</si>
  <si>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</si>
  <si>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</si>
  <si>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</si>
  <si>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</si>
  <si>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</si>
  <si>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</si>
  <si>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</si>
  <si>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</si>
  <si>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</si>
  <si>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</si>
  <si>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</si>
  <si>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</si>
  <si>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</si>
  <si>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</si>
  <si>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</si>
  <si>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</si>
  <si>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</si>
  <si>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</si>
  <si>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</si>
  <si>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</si>
  <si>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</si>
  <si>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</si>
  <si>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</si>
  <si>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</si>
  <si>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</si>
  <si>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</si>
  <si>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</si>
  <si>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</si>
  <si>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</si>
  <si>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</si>
  <si>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</si>
  <si>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</si>
  <si>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</si>
  <si>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</si>
  <si>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</si>
  <si>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</si>
  <si>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</si>
  <si>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</si>
  <si>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</si>
  <si>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</si>
  <si>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</si>
  <si>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</si>
  <si>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</si>
  <si>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</si>
  <si>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</si>
  <si>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</si>
  <si>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</si>
  <si>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</si>
  <si>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</si>
  <si>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</si>
  <si>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</si>
  <si>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</si>
  <si>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</si>
  <si>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</si>
  <si>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</si>
  <si>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</si>
  <si>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</si>
  <si>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</si>
  <si>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</si>
  <si>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</si>
  <si>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</si>
  <si>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</si>
  <si>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</si>
  <si>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</si>
  <si>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</si>
  <si>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</si>
  <si>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</si>
  <si>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</si>
  <si>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</si>
  <si>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</si>
  <si>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</si>
  <si>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</si>
  <si>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</si>
  <si>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</si>
  <si>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</si>
  <si>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</si>
  <si>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</si>
  <si>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</si>
  <si>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</si>
  <si>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</si>
  <si>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</si>
  <si>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</si>
  <si>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</si>
  <si>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</si>
  <si>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</si>
  <si>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</si>
  <si>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</si>
  <si>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</si>
  <si>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</si>
  <si>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</si>
  <si>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</si>
  <si>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</si>
  <si>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</si>
  <si>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</si>
  <si>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</si>
  <si>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</si>
  <si>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</si>
  <si>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</si>
  <si>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</si>
  <si>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</si>
  <si>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</si>
  <si>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</si>
  <si>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</si>
  <si>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</si>
  <si>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</si>
  <si>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</si>
  <si>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</si>
  <si>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</si>
  <si>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</si>
  <si>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</si>
  <si>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</si>
  <si>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</si>
  <si>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</si>
  <si>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</si>
  <si>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</si>
  <si>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</si>
  <si>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</si>
  <si>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</si>
  <si>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</si>
  <si>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</si>
  <si>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</si>
  <si>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</si>
  <si>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</si>
  <si>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</si>
  <si>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</si>
  <si>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</si>
  <si>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</si>
  <si>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</si>
  <si>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</si>
  <si>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</si>
  <si>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</si>
  <si>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</si>
  <si>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</si>
  <si>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</si>
  <si>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</si>
  <si>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</si>
  <si>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</si>
  <si>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</si>
  <si>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</si>
  <si>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</si>
  <si>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</si>
  <si>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</si>
  <si>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</si>
  <si>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</si>
  <si>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</si>
  <si>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</si>
  <si>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</si>
  <si>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</si>
  <si>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</si>
  <si>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</si>
  <si>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</si>
  <si>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</si>
  <si>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</si>
  <si>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</si>
  <si>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</si>
  <si>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</si>
  <si>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</si>
  <si>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</si>
  <si>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</si>
  <si>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</si>
  <si>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</si>
  <si>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</si>
  <si>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</si>
  <si>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</si>
  <si>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</si>
  <si>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</si>
  <si>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</si>
  <si>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</si>
  <si>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</si>
  <si>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</si>
  <si>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</si>
  <si>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</si>
  <si>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</si>
  <si>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</si>
  <si>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</si>
  <si>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</si>
  <si>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</si>
  <si>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</si>
  <si>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</si>
  <si>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</si>
  <si>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</si>
  <si>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</si>
  <si>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</si>
  <si>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</si>
  <si>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</si>
  <si>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</si>
  <si>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</si>
  <si>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</si>
  <si>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</si>
  <si>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</si>
  <si>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</si>
  <si>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</si>
  <si>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</si>
  <si>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</si>
  <si>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</si>
  <si>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</si>
  <si>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</si>
  <si>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</si>
  <si>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</si>
  <si>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</si>
  <si>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</si>
  <si>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</si>
  <si>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</si>
  <si>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</si>
  <si>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</si>
  <si>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</si>
  <si>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</si>
  <si>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</si>
  <si>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</si>
  <si>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</si>
  <si>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</si>
  <si>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</si>
  <si>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</si>
  <si>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</si>
  <si>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</si>
  <si>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</si>
  <si>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</si>
  <si>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</si>
  <si>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</si>
  <si>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</si>
  <si>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</si>
  <si>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</si>
  <si>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</si>
  <si>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</si>
  <si>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</si>
  <si>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</si>
  <si>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</si>
  <si>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</si>
  <si>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</si>
  <si>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</si>
  <si>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</si>
  <si>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</si>
  <si>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</si>
  <si>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</si>
  <si>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</si>
  <si>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</si>
  <si>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</si>
  <si>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</si>
  <si>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</si>
  <si>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</si>
  <si>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</si>
  <si>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</si>
  <si>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</si>
  <si>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</si>
  <si>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</si>
  <si>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</si>
  <si>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</si>
  <si>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</si>
  <si>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</si>
  <si>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</si>
  <si>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</si>
  <si>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</si>
  <si>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</si>
  <si>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</si>
  <si>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</si>
  <si>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</si>
  <si>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</si>
  <si>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</si>
  <si>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</si>
  <si>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</si>
  <si>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</si>
  <si>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</si>
  <si>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</si>
  <si>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</si>
  <si>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</si>
  <si>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</si>
  <si>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</si>
  <si>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</si>
  <si>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</si>
  <si>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</si>
  <si>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</si>
  <si>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</si>
  <si>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</si>
  <si>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</si>
  <si>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</si>
  <si>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</si>
  <si>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</si>
  <si>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</si>
  <si>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</si>
  <si>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</si>
  <si>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</si>
  <si>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</si>
  <si>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</si>
  <si>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</si>
  <si>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</si>
  <si>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</si>
  <si>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</si>
  <si>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</si>
  <si>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</si>
  <si>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</si>
  <si>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</si>
  <si>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</si>
  <si>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</si>
  <si>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</si>
  <si>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</si>
  <si>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</si>
  <si>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</si>
  <si>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</si>
  <si>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</si>
  <si>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</si>
  <si>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</si>
  <si>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</si>
  <si>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</si>
  <si>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</si>
  <si>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</si>
  <si>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</si>
  <si>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</si>
  <si>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</si>
  <si>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</si>
  <si>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</si>
  <si>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</si>
  <si>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</si>
  <si>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</si>
  <si>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</si>
  <si>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</si>
  <si>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</si>
  <si>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</si>
  <si>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</si>
  <si>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</si>
  <si>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</si>
  <si>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</si>
  <si>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</si>
  <si>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</si>
  <si>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</si>
  <si>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</si>
  <si>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</si>
  <si>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</si>
  <si>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</si>
  <si>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</si>
  <si>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</si>
  <si>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</si>
  <si>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</si>
  <si>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</si>
  <si>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</si>
  <si>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</si>
  <si>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</si>
  <si>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</si>
  <si>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</si>
  <si>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</si>
  <si>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</si>
  <si>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</si>
  <si>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</si>
  <si>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</si>
  <si>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</si>
  <si>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</si>
  <si>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</si>
  <si>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</si>
  <si>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</si>
  <si>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</si>
  <si>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</si>
  <si>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</si>
  <si>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</si>
  <si>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</si>
  <si>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</si>
  <si>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</si>
  <si>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</si>
  <si>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</si>
  <si>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</si>
  <si>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</si>
  <si>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</si>
  <si>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</si>
  <si>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</si>
  <si>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</si>
  <si>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</si>
  <si>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</si>
  <si>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</si>
  <si>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</si>
  <si>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</si>
  <si>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</si>
  <si>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</si>
  <si>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</si>
  <si>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</si>
  <si>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</si>
  <si>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</si>
  <si>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</si>
  <si>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</si>
  <si>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</si>
  <si>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</si>
  <si>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</si>
  <si>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</si>
  <si>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</si>
  <si>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</si>
  <si>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</si>
  <si>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</si>
  <si>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</si>
  <si>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</si>
  <si>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</si>
  <si>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</si>
  <si>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</si>
  <si>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</si>
  <si>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</si>
  <si>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</si>
  <si>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</si>
  <si>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</si>
  <si>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</si>
  <si>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</si>
  <si>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</si>
  <si>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</si>
  <si>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</si>
  <si>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</si>
  <si>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</si>
  <si>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</si>
  <si>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</si>
  <si>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</si>
  <si>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</si>
  <si>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</si>
  <si>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</si>
  <si>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</si>
  <si>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</si>
  <si>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</si>
  <si>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</si>
  <si>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</si>
  <si>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</si>
  <si>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</si>
  <si>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</si>
  <si>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</si>
  <si>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</si>
  <si>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</si>
  <si>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</si>
  <si>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</si>
  <si>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</si>
  <si>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</si>
  <si>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</si>
  <si>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</si>
  <si>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</si>
  <si>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</si>
  <si>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</si>
  <si>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</si>
  <si>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</si>
  <si>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</si>
  <si>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</si>
  <si>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</si>
  <si>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</si>
  <si>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</si>
  <si>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</si>
  <si>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</si>
  <si>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</si>
  <si>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</si>
  <si>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</si>
  <si>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</si>
  <si>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</si>
  <si>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</si>
  <si>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</si>
  <si>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</si>
  <si>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</si>
  <si>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</si>
  <si>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</si>
  <si>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</si>
  <si>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</si>
  <si>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</si>
  <si>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</si>
  <si>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</si>
  <si>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</si>
  <si>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</si>
  <si>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</si>
  <si>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</si>
  <si>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</si>
  <si>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</si>
  <si>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</si>
  <si>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</si>
  <si>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</si>
  <si>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</si>
  <si>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</si>
  <si>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</si>
  <si>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</si>
  <si>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</si>
  <si>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</si>
  <si>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</si>
  <si>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</si>
  <si>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</si>
  <si>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</si>
  <si>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</si>
  <si>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</si>
  <si>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</si>
  <si>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</si>
  <si>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</si>
  <si>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</si>
  <si>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</si>
  <si>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</si>
  <si>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</si>
  <si>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</si>
  <si>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</si>
  <si>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</si>
  <si>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</si>
  <si>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</si>
  <si>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</si>
  <si>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</si>
  <si>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</si>
  <si>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</si>
  <si>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</si>
  <si>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</si>
  <si>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</si>
  <si>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</si>
  <si>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</si>
  <si>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</si>
  <si>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</si>
  <si>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</si>
  <si>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</si>
  <si>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</si>
  <si>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</si>
  <si>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</si>
  <si>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</si>
  <si>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</si>
  <si>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</si>
  <si>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</si>
  <si>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</si>
  <si>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</si>
  <si>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</si>
  <si>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</si>
  <si>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</si>
  <si>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</si>
  <si>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</si>
  <si>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</si>
  <si>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</si>
  <si>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</si>
  <si>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</si>
  <si>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</si>
  <si>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</si>
  <si>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</si>
  <si>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</si>
  <si>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</si>
  <si>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</si>
  <si>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</si>
  <si>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</si>
  <si>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</si>
  <si>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</si>
  <si>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</si>
  <si>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</si>
  <si>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</si>
  <si>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</si>
  <si>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</si>
  <si>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</si>
  <si>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</si>
  <si>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</si>
  <si>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</si>
  <si>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</si>
  <si>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</si>
  <si>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</si>
  <si>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</si>
  <si>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</si>
  <si>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</si>
  <si>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</si>
  <si>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</si>
  <si>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</si>
  <si>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</si>
  <si>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</si>
  <si>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</si>
  <si>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</si>
  <si>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</si>
  <si>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</si>
  <si>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</si>
  <si>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</si>
  <si>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</si>
  <si>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</si>
  <si>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</si>
  <si>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</si>
  <si>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</si>
  <si>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</si>
  <si>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</si>
  <si>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</si>
  <si>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</si>
  <si>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</si>
  <si>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</si>
  <si>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</si>
  <si>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</si>
  <si>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</si>
  <si>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</si>
  <si>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</si>
  <si>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</si>
  <si>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</si>
  <si>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</si>
  <si>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</si>
  <si>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</si>
  <si>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</si>
  <si>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</si>
  <si>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</si>
  <si>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</si>
  <si>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</si>
  <si>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</si>
  <si>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</si>
  <si>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</si>
  <si>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</si>
  <si>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</si>
  <si>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</si>
  <si>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</si>
  <si>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</si>
  <si>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</si>
  <si>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</si>
  <si>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</si>
  <si>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</si>
  <si>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</si>
  <si>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</si>
  <si>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</si>
  <si>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</si>
  <si>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</si>
  <si>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</si>
  <si>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</si>
  <si>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</si>
  <si>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</si>
  <si>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</si>
  <si>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</si>
  <si>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</si>
  <si>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</si>
  <si>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</si>
  <si>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</si>
  <si>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</si>
  <si>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</si>
  <si>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</si>
  <si>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</si>
  <si>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</si>
  <si>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</si>
  <si>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</si>
  <si>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</si>
  <si>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</si>
  <si>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</si>
  <si>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</si>
  <si>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</si>
  <si>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</si>
  <si>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</si>
  <si>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</si>
  <si>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</si>
  <si>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</si>
  <si>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</si>
  <si>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</si>
  <si>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</si>
  <si>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</si>
  <si>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</si>
  <si>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</si>
  <si>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</si>
  <si>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</si>
  <si>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</si>
  <si>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</si>
  <si>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</si>
  <si>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</si>
  <si>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</si>
  <si>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</si>
  <si>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</si>
  <si>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</si>
  <si>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</si>
  <si>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</si>
  <si>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</si>
  <si>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</si>
  <si>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</si>
  <si>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</si>
  <si>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</si>
  <si>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</si>
  <si>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</si>
  <si>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</si>
  <si>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</si>
  <si>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</si>
  <si>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</si>
  <si>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</si>
  <si>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</si>
  <si>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</si>
  <si>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</si>
  <si>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</si>
  <si>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</si>
  <si>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</si>
  <si>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</si>
  <si>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</si>
  <si>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</si>
  <si>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</si>
  <si>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</si>
  <si>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</si>
  <si>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</si>
  <si>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</si>
  <si>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</si>
  <si>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</si>
  <si>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</si>
  <si>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</si>
  <si>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</si>
  <si>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</si>
  <si>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</si>
  <si>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</si>
  <si>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</si>
  <si>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</si>
  <si>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</si>
  <si>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</si>
  <si>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</si>
  <si>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</si>
  <si>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</si>
  <si>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</si>
  <si>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</si>
  <si>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</si>
  <si>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</si>
  <si>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</si>
  <si>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</si>
  <si>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</si>
  <si>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</si>
  <si>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</si>
  <si>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</si>
  <si>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</si>
  <si>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</si>
  <si>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</si>
  <si>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</si>
  <si>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</si>
  <si>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</si>
  <si>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</si>
  <si>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</si>
  <si>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</si>
  <si>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</si>
  <si>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</si>
  <si>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</si>
  <si>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</si>
  <si>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</si>
  <si>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</si>
  <si>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</si>
  <si>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</si>
  <si>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</si>
  <si>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</si>
  <si>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</si>
  <si>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</si>
  <si>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</si>
  <si>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</si>
  <si>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</si>
  <si>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</si>
  <si>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</si>
  <si>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</si>
  <si>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</si>
  <si>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</si>
  <si>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</si>
  <si>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</si>
  <si>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</si>
  <si>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</si>
  <si>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</si>
  <si>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</si>
  <si>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</si>
  <si>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</si>
  <si>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</si>
  <si>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</si>
  <si>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</si>
  <si>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</si>
  <si>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</si>
  <si>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</si>
  <si>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</si>
  <si>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</si>
  <si>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</si>
  <si>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</si>
  <si>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</si>
  <si>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</si>
  <si>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</si>
  <si>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</si>
  <si>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</si>
  <si>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</si>
  <si>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</si>
  <si>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</si>
  <si>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</si>
  <si>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</si>
  <si>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</si>
  <si>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</si>
  <si>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</si>
  <si>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</si>
  <si>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</si>
  <si>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</si>
  <si>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</si>
  <si>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</si>
  <si>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</si>
  <si>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</si>
  <si>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</si>
  <si>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</si>
  <si>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</si>
  <si>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</si>
  <si>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</si>
  <si>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</si>
  <si>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</si>
  <si>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</si>
  <si>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</si>
  <si>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</si>
  <si>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</si>
  <si>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</si>
  <si>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</si>
  <si>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</si>
  <si>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</si>
  <si>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</si>
  <si>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</si>
  <si>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</si>
  <si>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</si>
  <si>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</si>
  <si>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</si>
  <si>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</si>
  <si>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</si>
  <si>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</si>
  <si>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</si>
  <si>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</si>
  <si>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</si>
  <si>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</si>
  <si>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</si>
  <si>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</si>
  <si>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</si>
  <si>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</si>
  <si>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</si>
  <si>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</si>
  <si>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</si>
  <si>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</si>
  <si>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</si>
  <si>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</si>
  <si>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</si>
  <si>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</si>
  <si>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</si>
  <si>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</si>
  <si>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</si>
  <si>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</si>
  <si>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</si>
  <si>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</si>
  <si>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</si>
  <si>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</si>
  <si>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</si>
  <si>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</si>
  <si>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</si>
  <si>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</si>
  <si>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</si>
  <si>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</si>
  <si>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</si>
  <si>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</si>
  <si>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</si>
  <si>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</si>
  <si>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</si>
  <si>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</si>
  <si>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</si>
  <si>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</si>
  <si>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</si>
  <si>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</si>
  <si>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</si>
  <si>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</si>
  <si>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</si>
  <si>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</si>
  <si>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</si>
  <si>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</si>
  <si>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</si>
  <si>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</si>
  <si>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</si>
  <si>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</si>
  <si>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</si>
  <si>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</si>
  <si>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</si>
  <si>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</si>
  <si>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</si>
  <si>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</si>
  <si>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</si>
  <si>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</si>
  <si>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</si>
  <si>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</si>
  <si>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</si>
  <si>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</si>
  <si>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</si>
  <si>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</si>
  <si>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</si>
  <si>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</si>
  <si>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</si>
  <si>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</si>
  <si>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</si>
  <si>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</si>
  <si>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</si>
  <si>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</si>
  <si>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</si>
  <si>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</si>
  <si>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</si>
  <si>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</si>
  <si>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</si>
  <si>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</si>
  <si>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</si>
  <si>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</si>
  <si>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</si>
  <si>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</si>
  <si>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</si>
  <si>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</si>
  <si>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</si>
  <si>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</si>
  <si>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</si>
  <si>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</si>
  <si>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</si>
  <si>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</si>
  <si>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</si>
  <si>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</si>
  <si>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</si>
  <si>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</si>
  <si>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</si>
  <si>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</si>
  <si>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</si>
  <si>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</si>
  <si>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</si>
  <si>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</si>
  <si>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</si>
  <si>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</si>
  <si>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</si>
  <si>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</si>
  <si>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</si>
  <si>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</si>
  <si>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</si>
  <si>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</si>
  <si>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</si>
  <si>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</si>
  <si>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</si>
  <si>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</si>
  <si>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</si>
  <si>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</si>
  <si>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</si>
  <si>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</si>
  <si>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</si>
  <si>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</si>
  <si>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</si>
  <si>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</si>
  <si>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</si>
  <si>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</si>
  <si>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</si>
  <si>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</si>
  <si>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</si>
  <si>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</si>
  <si>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</si>
  <si>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</si>
  <si>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</si>
  <si>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</si>
  <si>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</si>
  <si>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</si>
  <si>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</si>
  <si>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</si>
  <si>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</si>
  <si>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</si>
  <si>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</si>
  <si>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</si>
  <si>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</si>
  <si>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</si>
  <si>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</si>
  <si>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</si>
  <si>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</si>
  <si>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</si>
  <si>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</si>
  <si>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</si>
  <si>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</si>
  <si>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</si>
  <si>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</si>
  <si>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</si>
  <si>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</si>
  <si>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</si>
  <si>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</si>
  <si>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</si>
  <si>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</si>
  <si>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</si>
  <si>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</si>
  <si>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</si>
  <si>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</si>
  <si>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</si>
  <si>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</si>
  <si>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</si>
  <si>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</si>
  <si>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</si>
  <si>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</si>
  <si>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</si>
  <si>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</si>
  <si>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</si>
  <si>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</si>
  <si>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</si>
  <si>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</si>
  <si>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</si>
  <si>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</si>
  <si>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</si>
  <si>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</si>
  <si>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</si>
  <si>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</si>
  <si>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</si>
  <si>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</si>
  <si>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</si>
  <si>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</si>
  <si>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</si>
  <si>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</si>
  <si>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</si>
  <si>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</si>
  <si>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</si>
  <si>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</si>
  <si>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</si>
  <si>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</si>
  <si>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</si>
  <si>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</si>
  <si>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</si>
  <si>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</si>
  <si>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</si>
  <si>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</si>
  <si>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</si>
  <si>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</si>
  <si>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</si>
  <si>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</si>
  <si>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</si>
  <si>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</si>
  <si>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</si>
  <si>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</si>
  <si>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</si>
  <si>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</si>
  <si>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</si>
  <si>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</si>
  <si>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</si>
  <si>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</si>
  <si>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</si>
  <si>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</si>
  <si>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</si>
  <si>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</si>
  <si>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</si>
  <si>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</si>
  <si>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</si>
  <si>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</si>
  <si>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</si>
  <si>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</si>
  <si>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</si>
  <si>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</si>
  <si>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</si>
  <si>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</si>
  <si>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</si>
  <si>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</si>
  <si>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</si>
  <si>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</si>
  <si>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</si>
  <si>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</si>
  <si>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</si>
  <si>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</si>
  <si>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</si>
  <si>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</si>
  <si>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</si>
  <si>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</si>
  <si>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</si>
  <si>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</si>
  <si>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</si>
  <si>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</si>
  <si>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</si>
  <si>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</si>
  <si>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</si>
  <si>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</si>
  <si>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</si>
  <si>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</si>
  <si>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</si>
  <si>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</si>
  <si>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</si>
  <si>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</si>
  <si>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</si>
  <si>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</si>
  <si>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</si>
  <si>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</si>
  <si>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</si>
  <si>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</si>
  <si>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</si>
  <si>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</si>
  <si>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</si>
  <si>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</si>
  <si>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</si>
  <si>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</si>
  <si>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</si>
  <si>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</si>
  <si>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</si>
  <si>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</si>
  <si>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</si>
  <si>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</si>
  <si>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</si>
  <si>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</si>
  <si>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</si>
  <si>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</si>
  <si>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</si>
  <si>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</si>
  <si>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</si>
  <si>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</si>
  <si>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</si>
  <si>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</si>
  <si>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</si>
  <si>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</si>
  <si>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</si>
  <si>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</si>
  <si>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</si>
  <si>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</si>
  <si>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</si>
  <si>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</si>
  <si>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</si>
  <si>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</si>
  <si>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</si>
  <si>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</si>
  <si>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</si>
  <si>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</si>
  <si>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</si>
  <si>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</si>
  <si>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</si>
  <si>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</si>
  <si>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</si>
  <si>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</si>
  <si>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</si>
  <si>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</si>
  <si>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</si>
  <si>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</si>
  <si>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</si>
  <si>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</si>
  <si>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</si>
  <si>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</si>
  <si>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</si>
  <si>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</si>
  <si>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</si>
  <si>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</si>
  <si>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</si>
  <si>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</si>
  <si>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</si>
  <si>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</si>
  <si>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</si>
  <si>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</si>
  <si>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</si>
  <si>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</si>
  <si>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</si>
  <si>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</si>
  <si>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</si>
  <si>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</si>
  <si>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</si>
  <si>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</si>
  <si>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</si>
  <si>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</si>
  <si>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</si>
  <si>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</si>
  <si>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</si>
  <si>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</si>
  <si>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</si>
  <si>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</si>
  <si>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</si>
  <si>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</si>
  <si>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</si>
  <si>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</si>
  <si>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</si>
  <si>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</si>
  <si>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</si>
  <si>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</si>
  <si>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</si>
  <si>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</si>
  <si>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</si>
  <si>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</si>
  <si>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</si>
  <si>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</si>
  <si>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</si>
  <si>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</si>
  <si>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</si>
  <si>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</si>
  <si>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</si>
  <si>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</si>
  <si>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</si>
  <si>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</si>
  <si>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</si>
  <si>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</si>
  <si>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</si>
  <si>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</si>
  <si>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</si>
  <si>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</si>
  <si>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</si>
  <si>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</si>
  <si>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</si>
  <si>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</si>
  <si>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</si>
  <si>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</si>
  <si>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</si>
  <si>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</si>
  <si>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</si>
  <si>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</si>
  <si>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</si>
  <si>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</si>
  <si>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</si>
  <si>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</si>
  <si>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</si>
  <si>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</si>
  <si>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</si>
  <si>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</si>
  <si>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</si>
  <si>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</si>
  <si>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</si>
  <si>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</si>
  <si>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</si>
  <si>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</si>
  <si>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</si>
  <si>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</si>
  <si>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</si>
  <si>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</si>
  <si>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</si>
  <si>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</si>
  <si>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</si>
  <si>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</si>
  <si>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</si>
  <si>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</si>
  <si>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</si>
  <si>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</si>
  <si>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</si>
  <si>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</si>
  <si>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</si>
  <si>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</si>
  <si>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</si>
  <si>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</si>
  <si>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</si>
  <si>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</si>
  <si>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</si>
  <si>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</si>
  <si>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</si>
  <si>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</si>
  <si>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</si>
  <si>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</si>
  <si>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</si>
  <si>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</si>
  <si>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</si>
  <si>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</si>
  <si>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</si>
  <si>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</si>
  <si>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</si>
  <si>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</si>
  <si>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</si>
  <si>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</si>
  <si>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</si>
  <si>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</si>
  <si>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</si>
  <si>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</si>
  <si>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</si>
  <si>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</si>
  <si>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</si>
  <si>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</si>
  <si>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</si>
  <si>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</si>
  <si>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</si>
  <si>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</si>
  <si>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</si>
  <si>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</si>
  <si>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</si>
  <si>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</si>
  <si>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</si>
  <si>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</si>
  <si>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</si>
  <si>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</si>
  <si>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</si>
  <si>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</si>
  <si>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</si>
  <si>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</si>
  <si>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</si>
  <si>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</si>
  <si>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</si>
  <si>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</si>
  <si>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</si>
  <si>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</si>
  <si>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</si>
  <si>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</si>
  <si>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</si>
  <si>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</si>
  <si>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</si>
  <si>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</si>
  <si>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</si>
  <si>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</si>
  <si>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</si>
  <si>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</si>
  <si>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</si>
  <si>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</si>
  <si>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</si>
  <si>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</si>
  <si>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</si>
  <si>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</si>
  <si>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</si>
  <si>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</si>
  <si>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</si>
  <si>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</si>
  <si>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</si>
  <si>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</si>
  <si>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</si>
  <si>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</si>
  <si>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</si>
  <si>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</si>
  <si>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</si>
  <si>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</si>
  <si>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</si>
  <si>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</si>
  <si>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</si>
  <si>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</si>
  <si>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</si>
  <si>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</si>
  <si>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</si>
  <si>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</si>
  <si>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</si>
  <si>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</si>
  <si>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</si>
  <si>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</si>
  <si>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</si>
  <si>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</si>
  <si>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</si>
  <si>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</si>
  <si>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</si>
  <si>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</si>
  <si>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</si>
  <si>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</si>
  <si>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</si>
  <si>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</si>
  <si>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</si>
  <si>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</si>
  <si>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</si>
  <si>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</si>
  <si>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</si>
  <si>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</si>
  <si>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</si>
  <si>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</si>
  <si>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</si>
  <si>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</si>
  <si>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</si>
  <si>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</si>
  <si>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</si>
  <si>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</si>
  <si>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</si>
  <si>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</si>
  <si>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</si>
  <si>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</si>
  <si>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</si>
  <si>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</si>
  <si>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</si>
  <si>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</si>
  <si>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</si>
  <si>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</si>
  <si>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</si>
  <si>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</si>
  <si>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</si>
  <si>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</si>
  <si>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</si>
  <si>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</si>
  <si>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</si>
  <si>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</si>
  <si>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</si>
  <si>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</si>
  <si>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</si>
  <si>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</si>
  <si>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</si>
  <si>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</si>
  <si>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</si>
  <si>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</si>
  <si>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</si>
  <si>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</si>
  <si>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</si>
  <si>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</si>
  <si>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</si>
  <si>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</si>
  <si>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</si>
  <si>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</si>
  <si>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</si>
  <si>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</si>
  <si>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</si>
  <si>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</si>
  <si>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</si>
  <si>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</si>
  <si>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</si>
  <si>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</si>
  <si>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</si>
  <si>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</si>
  <si>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</si>
  <si>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</si>
  <si>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</si>
  <si>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</si>
  <si>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</si>
  <si>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</si>
  <si>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</si>
  <si>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</si>
  <si>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</si>
  <si>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</si>
  <si>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</si>
  <si>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</si>
  <si>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</si>
  <si>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</si>
  <si>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</si>
  <si>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</si>
  <si>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</si>
  <si>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</si>
  <si>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</si>
  <si>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</si>
  <si>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</si>
  <si>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</si>
  <si>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</si>
  <si>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</si>
  <si>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</si>
  <si>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</si>
  <si>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</si>
  <si>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</si>
  <si>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</si>
  <si>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</si>
  <si>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</si>
  <si>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</si>
  <si>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</si>
  <si>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</si>
  <si>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</si>
  <si>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</si>
  <si>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</si>
  <si>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</si>
  <si>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</si>
  <si>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</si>
  <si>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</si>
  <si>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</si>
  <si>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</si>
  <si>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</si>
  <si>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</si>
  <si>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</si>
  <si>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</si>
  <si>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</si>
  <si>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</si>
  <si>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</si>
  <si>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</si>
  <si>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</si>
  <si>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</si>
  <si>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</si>
  <si>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</si>
  <si>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</si>
  <si>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</si>
  <si>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</si>
  <si>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</si>
  <si>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</si>
  <si>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</si>
  <si>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</si>
  <si>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</si>
  <si>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</si>
  <si>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</si>
  <si>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</si>
  <si>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</si>
  <si>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</si>
  <si>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</si>
  <si>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</si>
  <si>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</si>
  <si>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</si>
  <si>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</si>
  <si>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</si>
  <si>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</si>
  <si>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</si>
  <si>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</si>
  <si>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</si>
  <si>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</si>
  <si>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</si>
  <si>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</si>
  <si>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</si>
  <si>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</si>
  <si>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</si>
  <si>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</si>
  <si>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</si>
  <si>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</si>
  <si>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</si>
  <si>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</si>
  <si>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</si>
  <si>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</si>
  <si>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</si>
  <si>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</si>
  <si>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</si>
  <si>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</si>
  <si>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</si>
  <si>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</si>
  <si>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</si>
  <si>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</si>
  <si>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</si>
  <si>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</si>
  <si>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</si>
  <si>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</si>
  <si>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</si>
  <si>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</si>
  <si>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</si>
  <si>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</si>
  <si>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</si>
  <si>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</si>
  <si>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</si>
  <si>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</si>
  <si>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</si>
  <si>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</si>
  <si>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</si>
  <si>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</si>
  <si>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</si>
  <si>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</si>
  <si>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</si>
  <si>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</si>
  <si>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</si>
  <si>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</si>
  <si>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</si>
  <si>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</si>
  <si>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</si>
  <si>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</si>
  <si>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</si>
  <si>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</si>
  <si>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</si>
  <si>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</si>
  <si>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</si>
  <si>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</si>
  <si>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</si>
  <si>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</si>
  <si>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</si>
  <si>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</si>
  <si>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</si>
  <si>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</si>
  <si>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</si>
  <si>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</si>
  <si>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</si>
  <si>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</si>
  <si>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</si>
  <si>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</si>
  <si>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</si>
  <si>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</si>
  <si>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</si>
  <si>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</si>
  <si>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</si>
  <si>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</si>
  <si>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</si>
  <si>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</si>
  <si>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</si>
  <si>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</si>
  <si>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</si>
  <si>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</si>
  <si>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</si>
  <si>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</si>
  <si>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</si>
  <si>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</si>
  <si>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</si>
  <si>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</si>
  <si>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</si>
  <si>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</si>
  <si>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</si>
  <si>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</si>
  <si>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</si>
  <si>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</si>
  <si>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</si>
  <si>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</si>
  <si>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</si>
  <si>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</si>
  <si>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</si>
  <si>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</si>
  <si>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</si>
  <si>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</si>
  <si>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</si>
  <si>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</si>
  <si>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</si>
  <si>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</si>
  <si>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</si>
  <si>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</si>
  <si>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</si>
  <si>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</si>
  <si>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</si>
  <si>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</si>
  <si>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</si>
  <si>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</si>
  <si>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</si>
  <si>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</si>
  <si>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</si>
  <si>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</si>
  <si>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</si>
  <si>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</si>
  <si>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</si>
  <si>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</si>
  <si>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</si>
  <si>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</si>
  <si>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</si>
  <si>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</si>
  <si>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</si>
  <si>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</si>
  <si>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</si>
  <si>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</si>
  <si>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</si>
  <si>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</si>
  <si>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</si>
  <si>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</si>
  <si>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</si>
  <si>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</si>
  <si>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</si>
  <si>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</si>
  <si>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</si>
  <si>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</si>
  <si>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</si>
  <si>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</si>
  <si>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</si>
  <si>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</si>
  <si>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</si>
  <si>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</si>
  <si>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</si>
  <si>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</si>
  <si>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</si>
  <si>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</si>
  <si>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</si>
  <si>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</si>
  <si>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</si>
  <si>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</si>
  <si>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</si>
  <si>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</si>
  <si>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</si>
  <si>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</si>
  <si>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</si>
  <si>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</si>
  <si>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</si>
  <si>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</si>
  <si>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</si>
  <si>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</si>
  <si>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</si>
  <si>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</si>
  <si>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</si>
  <si>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</si>
  <si>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</si>
  <si>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</si>
  <si>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</si>
  <si>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</si>
  <si>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</si>
  <si>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</si>
  <si>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</si>
  <si>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</si>
  <si>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</si>
  <si>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</si>
  <si>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</si>
  <si>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</si>
  <si>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</si>
  <si>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</si>
  <si>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</si>
  <si>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</si>
  <si>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</si>
  <si>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</si>
  <si>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</si>
  <si>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</si>
  <si>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</si>
  <si>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</si>
  <si>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</si>
  <si>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</si>
  <si>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</si>
  <si>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</si>
  <si>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</si>
  <si>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</si>
  <si>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</si>
  <si>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</si>
  <si>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</si>
  <si>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</si>
  <si>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</si>
  <si>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</si>
  <si>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</si>
  <si>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</si>
  <si>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</si>
  <si>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</si>
  <si>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</si>
  <si>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</si>
  <si>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</si>
  <si>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</si>
  <si>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</si>
  <si>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</si>
  <si>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</si>
  <si>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</si>
  <si>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</si>
  <si>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</si>
  <si>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</si>
  <si>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</si>
  <si>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</si>
  <si>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</si>
  <si>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</si>
  <si>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</si>
  <si>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</si>
  <si>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</si>
  <si>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</si>
  <si>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</si>
  <si>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</si>
  <si>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</si>
  <si>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</si>
  <si>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</si>
  <si>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</si>
  <si>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</si>
  <si>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</si>
  <si>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</si>
  <si>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</si>
  <si>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</si>
  <si>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</si>
  <si>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</si>
  <si>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</si>
  <si>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</si>
  <si>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</si>
  <si>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</si>
  <si>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</si>
  <si>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</si>
  <si>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</si>
  <si>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</si>
  <si>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</si>
  <si>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</si>
  <si>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</si>
  <si>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</si>
  <si>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</si>
  <si>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</si>
  <si>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</si>
  <si>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</si>
  <si>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</si>
  <si>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</si>
  <si>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</si>
  <si>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</si>
  <si>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</si>
  <si>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</si>
  <si>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</si>
  <si>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</si>
  <si>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</si>
  <si>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</si>
  <si>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</si>
  <si>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</si>
  <si>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</si>
  <si>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</si>
  <si>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</si>
  <si>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</si>
  <si>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</si>
  <si>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</si>
  <si>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</si>
  <si>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</si>
  <si>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</si>
  <si>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</si>
  <si>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</si>
  <si>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</si>
  <si>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</si>
  <si>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</si>
  <si>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</si>
  <si>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</si>
  <si>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</si>
  <si>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</si>
  <si>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</si>
  <si>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</si>
  <si>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</si>
  <si>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</si>
  <si>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</si>
  <si>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</si>
  <si>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</si>
  <si>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</si>
  <si>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</si>
  <si>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</si>
  <si>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</si>
  <si>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</si>
  <si>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</si>
  <si>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</si>
  <si>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</si>
  <si>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</si>
  <si>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</si>
  <si>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</si>
  <si>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</si>
  <si>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</si>
  <si>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</si>
  <si>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</si>
  <si>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</si>
  <si>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</si>
  <si>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</si>
  <si>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</si>
  <si>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</si>
  <si>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</si>
  <si>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</si>
  <si>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</si>
  <si>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</si>
  <si>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</si>
  <si>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</si>
  <si>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</si>
  <si>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</si>
  <si>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</si>
  <si>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</si>
  <si>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</si>
  <si>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</si>
  <si>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</si>
  <si>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</si>
  <si>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</si>
  <si>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</si>
  <si>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</si>
  <si>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</si>
  <si>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</si>
  <si>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</si>
  <si>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</si>
  <si>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</si>
  <si>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</si>
  <si>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</si>
  <si>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</si>
  <si>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</si>
  <si>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</si>
  <si>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</si>
  <si>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</si>
  <si>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</si>
  <si>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</si>
  <si>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</si>
  <si>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</si>
  <si>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</si>
  <si>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</si>
  <si>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</si>
  <si>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</si>
  <si>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</si>
  <si>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</si>
  <si>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</si>
  <si>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</si>
  <si>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</si>
  <si>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</si>
  <si>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</si>
  <si>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</si>
  <si>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</si>
  <si>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</si>
  <si>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</si>
  <si>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</si>
  <si>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</si>
  <si>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</si>
  <si>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</si>
  <si>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</si>
  <si>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</si>
  <si>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</si>
  <si>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</si>
  <si>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</si>
  <si>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</si>
  <si>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</si>
  <si>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</si>
  <si>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</si>
  <si>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</si>
  <si>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</si>
  <si>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</si>
  <si>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</si>
  <si>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</si>
  <si>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</si>
  <si>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</si>
  <si>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</si>
  <si>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</si>
  <si>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</si>
  <si>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</si>
  <si>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</si>
  <si>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</si>
  <si>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</si>
  <si>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</si>
  <si>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</si>
  <si>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</si>
  <si>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</si>
  <si>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</si>
  <si>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</si>
  <si>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</si>
  <si>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</si>
  <si>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</si>
  <si>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</si>
  <si>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</si>
  <si>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</si>
  <si>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</si>
  <si>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</si>
  <si>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</si>
  <si>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</si>
  <si>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</si>
  <si>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</si>
  <si>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</si>
  <si>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</si>
  <si>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</si>
  <si>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</si>
  <si>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</si>
  <si>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</si>
  <si>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</si>
  <si>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</si>
  <si>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</si>
  <si>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</si>
  <si>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</si>
  <si>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</si>
  <si>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</si>
  <si>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</si>
  <si>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</si>
  <si>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</si>
  <si>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</si>
  <si>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</si>
  <si>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</si>
  <si>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</si>
  <si>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</si>
  <si>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</si>
  <si>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</si>
  <si>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</si>
  <si>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</si>
  <si>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</si>
  <si>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</si>
  <si>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</si>
  <si>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</si>
  <si>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</si>
  <si>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</si>
  <si>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</si>
  <si>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</si>
  <si>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</si>
  <si>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</si>
  <si>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</si>
  <si>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</si>
  <si>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</si>
  <si>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</si>
  <si>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</si>
  <si>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</si>
  <si>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</si>
  <si>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</si>
  <si>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</si>
  <si>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</si>
  <si>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</si>
  <si>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</si>
  <si>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</si>
  <si>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</si>
  <si>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</si>
  <si>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</si>
  <si>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</si>
  <si>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</si>
  <si>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</si>
  <si>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</si>
  <si>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</si>
  <si>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</si>
  <si>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</si>
  <si>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</si>
  <si>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</si>
  <si>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</si>
  <si>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</si>
  <si>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</si>
  <si>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</si>
  <si>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</si>
  <si>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</si>
  <si>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</si>
  <si>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</si>
  <si>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</si>
  <si>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</si>
  <si>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</si>
  <si>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</si>
  <si>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</si>
  <si>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</si>
  <si>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</si>
  <si>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</si>
  <si>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</si>
  <si>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</si>
  <si>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</si>
  <si>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</si>
  <si>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</si>
  <si>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</si>
  <si>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</si>
  <si>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</si>
  <si>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</si>
  <si>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</si>
  <si>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</si>
  <si>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</si>
  <si>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</si>
  <si>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</si>
  <si>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</si>
  <si>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</si>
  <si>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</si>
  <si>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</si>
  <si>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</si>
  <si>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</si>
  <si>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</si>
  <si>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</si>
  <si>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</si>
  <si>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</si>
  <si>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</si>
  <si>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</si>
  <si>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</si>
  <si>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</si>
  <si>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</si>
  <si>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</si>
  <si>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</si>
  <si>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</si>
  <si>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</si>
  <si>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</si>
  <si>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</si>
  <si>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</si>
  <si>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</si>
  <si>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</si>
  <si>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</si>
  <si>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</si>
  <si>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</si>
  <si>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</si>
  <si>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</si>
  <si>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</si>
  <si>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</si>
  <si>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</si>
  <si>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</si>
  <si>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</si>
  <si>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</si>
  <si>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</si>
  <si>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</si>
  <si>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</si>
  <si>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</si>
  <si>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</si>
  <si>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</si>
  <si>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</si>
  <si>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</si>
  <si>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</si>
  <si>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</si>
  <si>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</si>
  <si>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</si>
  <si>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</si>
  <si>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</si>
  <si>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</si>
  <si>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</si>
  <si>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</si>
  <si>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</si>
  <si>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</si>
  <si>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</si>
  <si>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</si>
  <si>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</si>
  <si>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</si>
  <si>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</si>
  <si>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</si>
  <si>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</si>
  <si>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</si>
  <si>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</si>
  <si>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</si>
  <si>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</si>
  <si>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</si>
  <si>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</si>
  <si>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</si>
  <si>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</si>
  <si>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</si>
  <si>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</si>
  <si>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</si>
  <si>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</si>
  <si>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</si>
  <si>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</si>
  <si>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</si>
  <si>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</si>
  <si>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</si>
  <si>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</si>
  <si>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</si>
  <si>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</si>
  <si>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</si>
  <si>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</si>
  <si>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</si>
  <si>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</si>
  <si>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</si>
  <si>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</si>
  <si>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</si>
  <si>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</si>
  <si>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</si>
  <si>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</si>
  <si>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</si>
  <si>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</si>
  <si>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</si>
  <si>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</si>
  <si>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</si>
  <si>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</si>
  <si>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</si>
  <si>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</si>
  <si>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</si>
  <si>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</si>
  <si>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</si>
  <si>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</si>
  <si>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</si>
  <si>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</si>
  <si>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</si>
  <si>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</si>
  <si>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</si>
  <si>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</si>
  <si>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</si>
  <si>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</si>
  <si>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</si>
  <si>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</si>
  <si>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</si>
  <si>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</si>
  <si>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</si>
  <si>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</si>
  <si>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</si>
  <si>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</si>
  <si>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</si>
  <si>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</si>
  <si>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</si>
  <si>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</si>
  <si>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</si>
  <si>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</si>
  <si>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</si>
  <si>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</si>
  <si>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</si>
  <si>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</si>
  <si>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</si>
  <si>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</si>
  <si>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</si>
  <si>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</si>
  <si>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</si>
  <si>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</si>
  <si>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</si>
  <si>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</si>
  <si>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</si>
  <si>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</si>
  <si>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</si>
  <si>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</si>
  <si>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</si>
  <si>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</si>
  <si>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</si>
  <si>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</si>
  <si>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</si>
  <si>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</si>
  <si>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</si>
  <si>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</si>
  <si>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</si>
  <si>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</si>
  <si>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</si>
  <si>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</si>
  <si>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</si>
  <si>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</si>
  <si>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</si>
  <si>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</si>
  <si>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</si>
  <si>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</si>
  <si>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</si>
  <si>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</si>
  <si>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</si>
  <si>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</si>
  <si>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</si>
  <si>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</si>
  <si>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</si>
  <si>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</si>
  <si>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</si>
  <si>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</si>
  <si>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</si>
  <si>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</si>
  <si>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</si>
  <si>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</si>
  <si>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</si>
  <si>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</si>
  <si>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</si>
  <si>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</si>
  <si>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</si>
  <si>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</si>
  <si>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</si>
  <si>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</si>
  <si>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</si>
  <si>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</si>
  <si>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</si>
  <si>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</si>
  <si>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</si>
  <si>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</si>
  <si>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</si>
  <si>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</si>
  <si>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</si>
  <si>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</si>
  <si>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</si>
  <si>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</si>
  <si>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</si>
  <si>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</si>
  <si>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</si>
  <si>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</si>
  <si>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</si>
  <si>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</si>
  <si>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</si>
  <si>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</si>
  <si>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</si>
  <si>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</si>
  <si>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</si>
  <si>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</si>
  <si>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</si>
  <si>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</si>
  <si>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</si>
  <si>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</si>
  <si>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</si>
  <si>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</si>
  <si>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</si>
  <si>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</si>
  <si>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</si>
  <si>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</si>
  <si>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</si>
  <si>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</si>
  <si>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</si>
  <si>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</si>
  <si>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</si>
  <si>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</si>
  <si>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</si>
  <si>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</si>
  <si>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</si>
  <si>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</si>
  <si>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</si>
  <si>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</si>
  <si>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</si>
  <si>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</si>
  <si>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</si>
  <si>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</si>
  <si>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</si>
  <si>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</si>
  <si>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</si>
  <si>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</si>
  <si>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</si>
  <si>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</si>
  <si>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</si>
  <si>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</si>
  <si>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</si>
  <si>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</si>
  <si>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</si>
  <si>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</si>
  <si>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</si>
  <si>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</si>
  <si>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</si>
  <si>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</si>
  <si>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</si>
  <si>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</si>
  <si>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</si>
  <si>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</si>
  <si>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</si>
  <si>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</si>
  <si>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</si>
  <si>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</si>
  <si>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</si>
  <si>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</si>
  <si>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</si>
  <si>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</si>
  <si>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</si>
  <si>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</si>
  <si>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</si>
  <si>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</si>
  <si>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</si>
  <si>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</si>
  <si>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</si>
  <si>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</si>
  <si>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</si>
  <si>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</si>
  <si>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</si>
  <si>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</si>
  <si>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</si>
  <si>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</si>
  <si>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</si>
  <si>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</si>
  <si>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</si>
  <si>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</si>
  <si>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</si>
  <si>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</si>
  <si>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</si>
  <si>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</si>
  <si>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</si>
  <si>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</si>
  <si>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</si>
  <si>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</si>
  <si>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</si>
  <si>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</si>
  <si>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</si>
  <si>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</si>
  <si>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</si>
  <si>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</si>
  <si>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</si>
  <si>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</si>
  <si>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</si>
  <si>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</si>
  <si>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</si>
  <si>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</si>
  <si>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</si>
  <si>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</si>
  <si>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</si>
  <si>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</si>
  <si>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</si>
  <si>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</si>
  <si>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</si>
  <si>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</si>
  <si>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</si>
  <si>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</si>
  <si>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</si>
  <si>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</si>
  <si>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</si>
  <si>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</si>
  <si>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</si>
  <si>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</si>
  <si>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</si>
  <si>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</si>
  <si>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</si>
  <si>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</si>
  <si>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</si>
  <si>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</si>
  <si>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</si>
  <si>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</si>
  <si>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</si>
  <si>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</si>
  <si>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</si>
  <si>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</si>
  <si>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</si>
  <si>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</si>
  <si>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</si>
  <si>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</si>
  <si>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</si>
  <si>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</si>
  <si>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</si>
  <si>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</si>
  <si>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</si>
  <si>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</si>
  <si>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</si>
  <si>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</si>
  <si>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</si>
  <si>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</si>
  <si>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</si>
  <si>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</si>
  <si>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</si>
  <si>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</si>
  <si>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</si>
  <si>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</si>
  <si>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</si>
  <si>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</si>
  <si>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</si>
  <si>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</si>
  <si>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</si>
  <si>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</si>
  <si>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</si>
  <si>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</si>
  <si>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</si>
  <si>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</si>
  <si>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</si>
  <si>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</si>
  <si>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</si>
  <si>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</si>
  <si>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</si>
  <si>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</si>
  <si>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</si>
  <si>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</si>
  <si>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</si>
  <si>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</si>
  <si>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</si>
  <si>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</si>
  <si>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</si>
  <si>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</si>
  <si>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</si>
  <si>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</si>
  <si>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</si>
  <si>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</si>
  <si>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</si>
  <si>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</si>
  <si>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</si>
  <si>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</si>
  <si>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</si>
  <si>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</si>
  <si>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</si>
  <si>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</si>
  <si>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</si>
  <si>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</si>
  <si>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</si>
  <si>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</si>
  <si>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</si>
  <si>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</si>
  <si>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</si>
  <si>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</si>
  <si>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</si>
  <si>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</si>
  <si>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</si>
  <si>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</si>
  <si>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</si>
  <si>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</si>
  <si>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</si>
  <si>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</si>
  <si>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</si>
  <si>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</si>
  <si>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</si>
  <si>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</si>
  <si>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</si>
  <si>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</si>
  <si>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</si>
  <si>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</si>
  <si>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</si>
  <si>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</si>
  <si>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</si>
  <si>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</si>
  <si>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</si>
  <si>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</si>
  <si>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</si>
  <si>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</si>
  <si>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</si>
  <si>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</si>
  <si>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</si>
  <si>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</si>
  <si>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</si>
  <si>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</si>
  <si>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</si>
  <si>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</si>
  <si>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</si>
  <si>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</si>
  <si>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</si>
  <si>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</si>
  <si>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</si>
  <si>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</si>
  <si>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</si>
  <si>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</si>
  <si>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</si>
  <si>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</si>
  <si>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</si>
  <si>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</si>
  <si>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</si>
  <si>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</si>
  <si>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</si>
  <si>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</si>
  <si>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</si>
  <si>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</si>
  <si>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</si>
  <si>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</si>
  <si>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</si>
  <si>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</si>
  <si>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</si>
  <si>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</si>
  <si>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</si>
  <si>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</si>
  <si>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</si>
  <si>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</si>
  <si>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</si>
  <si>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</si>
  <si>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</si>
  <si>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</si>
  <si>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</si>
  <si>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</si>
  <si>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</si>
  <si>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</si>
  <si>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</si>
  <si>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</si>
  <si>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</si>
  <si>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</si>
  <si>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</si>
  <si>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</si>
  <si>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</si>
  <si>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</si>
  <si>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</si>
  <si>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</si>
  <si>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</si>
  <si>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</si>
  <si>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</si>
  <si>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</si>
  <si>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</si>
  <si>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</si>
  <si>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</si>
  <si>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</si>
  <si>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</si>
  <si>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</si>
  <si>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</si>
  <si>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</si>
  <si>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</si>
  <si>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</si>
  <si>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</si>
  <si>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</si>
  <si>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</si>
  <si>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</si>
  <si>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</si>
  <si>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</si>
  <si>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</si>
  <si>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</si>
  <si>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</si>
  <si>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</si>
  <si>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</si>
  <si>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</si>
  <si>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</si>
  <si>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</si>
  <si>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</si>
  <si>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</si>
  <si>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</si>
  <si>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</si>
  <si>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</si>
  <si>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</si>
  <si>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</si>
  <si>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</si>
  <si>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</si>
  <si>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</si>
  <si>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</si>
  <si>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</si>
  <si>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</si>
  <si>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</si>
  <si>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</si>
  <si>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</si>
  <si>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</si>
  <si>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</si>
  <si>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</si>
  <si>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</si>
  <si>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</si>
  <si>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</si>
  <si>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</si>
  <si>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</si>
  <si>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</si>
  <si>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</si>
  <si>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</si>
  <si>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</si>
  <si>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</si>
  <si>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</si>
  <si>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</si>
  <si>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</si>
  <si>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</si>
  <si>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</si>
  <si>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</si>
  <si>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</si>
  <si>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</si>
  <si>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</si>
  <si>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</si>
  <si>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</si>
  <si>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</si>
  <si>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</si>
  <si>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</si>
  <si>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</si>
  <si>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</si>
  <si>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</si>
  <si>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</si>
  <si>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</si>
  <si>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</si>
  <si>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</si>
  <si>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</si>
  <si>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</si>
  <si>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</si>
  <si>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</si>
  <si>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</si>
  <si>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</si>
  <si>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</si>
  <si>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</si>
  <si>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</si>
  <si>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</si>
  <si>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</si>
  <si>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</si>
  <si>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</si>
  <si>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</si>
  <si>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</si>
  <si>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</si>
  <si>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</si>
  <si>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</si>
  <si>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</si>
  <si>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</si>
  <si>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</si>
  <si>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</si>
  <si>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</si>
  <si>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</si>
  <si>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</si>
  <si>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</si>
  <si>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</si>
  <si>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</si>
  <si>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</si>
  <si>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</si>
  <si>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</si>
  <si>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</si>
  <si>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</si>
  <si>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</si>
  <si>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</si>
  <si>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</si>
  <si>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</si>
  <si>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</si>
  <si>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</si>
  <si>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</si>
  <si>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</si>
  <si>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</si>
  <si>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</si>
  <si>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</si>
  <si>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</si>
  <si>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</si>
  <si>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</si>
  <si>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</si>
  <si>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</si>
  <si>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</si>
  <si>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</si>
  <si>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</si>
  <si>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</si>
  <si>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</si>
  <si>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</si>
  <si>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</si>
  <si>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</si>
  <si>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</si>
  <si>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</si>
  <si>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</si>
  <si>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</si>
  <si>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</si>
  <si>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</si>
  <si>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</si>
  <si>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</si>
  <si>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</si>
  <si>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</si>
  <si>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</si>
  <si>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</si>
  <si>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</si>
  <si>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</si>
  <si>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</si>
  <si>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</si>
  <si>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</si>
  <si>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</si>
  <si>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</si>
  <si>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</si>
  <si>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</si>
  <si>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</si>
  <si>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</si>
  <si>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</si>
  <si>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</si>
  <si>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</si>
  <si>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</si>
  <si>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</si>
  <si>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</si>
  <si>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</si>
  <si>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</si>
  <si>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</si>
  <si>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</si>
  <si>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</si>
  <si>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</si>
  <si>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</si>
  <si>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</si>
  <si>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</si>
  <si>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</si>
  <si>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</si>
  <si>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</si>
  <si>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</si>
  <si>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</si>
  <si>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</si>
  <si>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</si>
  <si>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</si>
  <si>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</si>
  <si>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</si>
  <si>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</si>
  <si>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</si>
  <si>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</si>
  <si>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</si>
  <si>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</si>
  <si>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</si>
  <si>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</si>
  <si>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</si>
  <si>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</si>
  <si>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</si>
  <si>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</si>
  <si>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</si>
  <si>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</si>
  <si>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</si>
  <si>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</si>
  <si>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</si>
  <si>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</si>
  <si>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</si>
  <si>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</si>
  <si>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</si>
  <si>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</si>
  <si>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</si>
  <si>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</si>
  <si>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</si>
  <si>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</si>
  <si>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</si>
  <si>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</si>
  <si>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</si>
  <si>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</si>
  <si>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</si>
  <si>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</si>
  <si>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</si>
  <si>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</si>
  <si>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</si>
  <si>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</si>
  <si>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</si>
  <si>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</si>
  <si>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</si>
  <si>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</si>
  <si>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</si>
  <si>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</si>
  <si>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</si>
  <si>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</si>
  <si>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</si>
  <si>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</si>
  <si>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</si>
  <si>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</si>
  <si>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</si>
  <si>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</si>
  <si>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</si>
  <si>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</si>
  <si>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</si>
  <si>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</si>
  <si>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</si>
  <si>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</si>
  <si>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</si>
  <si>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</si>
  <si>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</si>
  <si>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</si>
  <si>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</si>
  <si>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</si>
  <si>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</si>
  <si>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</si>
  <si>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</si>
  <si>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</si>
  <si>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</si>
  <si>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</si>
  <si>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</si>
  <si>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</si>
  <si>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</si>
  <si>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</si>
  <si>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</si>
  <si>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</si>
  <si>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</si>
  <si>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</si>
  <si>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</si>
  <si>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</si>
  <si>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</si>
  <si>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</si>
  <si>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</si>
  <si>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</si>
  <si>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</si>
  <si>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</si>
  <si>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</si>
  <si>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</si>
  <si>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</si>
  <si>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</si>
  <si>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</si>
  <si>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</si>
  <si>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</si>
  <si>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</si>
  <si>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</si>
  <si>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</si>
  <si>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</si>
  <si>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</si>
  <si>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</si>
  <si>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</si>
  <si>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</si>
  <si>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</si>
  <si>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</si>
  <si>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</si>
  <si>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</si>
  <si>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</si>
  <si>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</si>
  <si>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</si>
  <si>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</si>
  <si>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</si>
  <si>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</si>
  <si>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</si>
  <si>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</si>
  <si>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</si>
  <si>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</si>
  <si>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</si>
  <si>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</si>
  <si>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</si>
  <si>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</si>
  <si>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</si>
  <si>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</si>
  <si>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</si>
  <si>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</si>
  <si>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</si>
  <si>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</si>
  <si>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</si>
  <si>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</si>
  <si>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</si>
  <si>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</si>
  <si>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</si>
  <si>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</si>
  <si>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</si>
  <si>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</si>
  <si>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</si>
  <si>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</si>
  <si>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</si>
  <si>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</si>
  <si>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</si>
  <si>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</si>
  <si>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</si>
  <si>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</si>
  <si>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</si>
  <si>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</si>
  <si>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</si>
  <si>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</si>
  <si>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</si>
  <si>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</si>
  <si>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</si>
  <si>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</si>
  <si>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</si>
  <si>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</si>
  <si>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</si>
  <si>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</si>
  <si>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</si>
  <si>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</si>
  <si>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</si>
  <si>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</si>
  <si>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</si>
  <si>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</si>
  <si>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</si>
  <si>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</si>
  <si>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</si>
  <si>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country</t>
  </si>
  <si>
    <t>Date Ended Conversion</t>
  </si>
  <si>
    <t>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</si>
  <si>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</si>
  <si>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</si>
  <si>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</si>
  <si>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</si>
  <si>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</si>
  <si>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</si>
  <si>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</si>
  <si>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</si>
  <si>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</si>
  <si>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</si>
  <si>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</si>
  <si>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</si>
  <si>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</si>
  <si>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</si>
  <si>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</si>
  <si>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</si>
  <si>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</si>
  <si>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</si>
  <si>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</si>
  <si>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</si>
  <si>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</si>
  <si>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</si>
  <si>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</si>
  <si>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</si>
  <si>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</si>
  <si>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</si>
  <si>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</si>
  <si>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</si>
  <si>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</si>
  <si>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</si>
  <si>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</si>
  <si>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</si>
  <si>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</si>
  <si>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</si>
  <si>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</si>
  <si>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</si>
  <si>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Mean</t>
  </si>
  <si>
    <t>Median</t>
  </si>
  <si>
    <t>Minimum</t>
  </si>
  <si>
    <t>Max</t>
  </si>
  <si>
    <t>Variance</t>
  </si>
  <si>
    <t>Std Deviation</t>
  </si>
  <si>
    <t>Failed</t>
  </si>
  <si>
    <t xml:space="preserve"> </t>
  </si>
  <si>
    <t>Count of name</t>
  </si>
  <si>
    <t>Bin</t>
  </si>
  <si>
    <t>More</t>
  </si>
  <si>
    <t>Frequency</t>
  </si>
  <si>
    <t>Median summarizes the data more meaningfully because it represents where the most frequency is taking place where the mean is such a wide range with low frequency of data which doesn't provide the best representation of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</si>
</sst>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quotePrefix="1"/>
    <xf numFmtId="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fgColor auto="1"/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fgColor auto="1"/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9918C"/>
      </font>
      <fill>
        <patternFill>
          <bgColor rgb="FFCE1F2D"/>
        </patternFill>
      </fill>
    </dxf>
    <dxf>
      <font>
        <color theme="4" tint="0.59996337778862885"/>
      </font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fgColor auto="1"/>
          <bgColor theme="8" tint="0.39994506668294322"/>
        </patternFill>
      </fill>
    </dxf>
    <dxf>
      <fill>
        <patternFill patternType="solid">
          <fgColor rgb="FFC6EFCE"/>
          <bgColor rgb="FF000000"/>
        </patternFill>
      </fill>
    </dxf>
    <dxf>
      <numFmt numFmtId="171" formatCode="[$-409]mmmmm;@"/>
    </dxf>
  </dxfs>
  <tableStyles count="0" defaultTableStyle="TableStyleMedium2" defaultPivotStyle="PivotStyleLight16"/>
  <colors>
    <mruColors>
      <color rgb="FFCE1F2D"/>
      <color rgb="FFF991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[StarterBook_EdelFarah.xlsx]Pivot 1!PivotTable4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272239255818535E-2"/>
          <c:y val="5.2225521728335791E-2"/>
          <c:w val="0.79084537018017331"/>
          <c:h val="0.789991461949646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8-2043-A04B-81EFC0C6B86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8-2043-A04B-81EFC0C6B86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8-2043-A04B-81EFC0C6B86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8-2043-A04B-81EFC0C6B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502848"/>
        <c:axId val="637835632"/>
      </c:barChart>
      <c:catAx>
        <c:axId val="33550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35632"/>
        <c:crosses val="autoZero"/>
        <c:auto val="1"/>
        <c:lblAlgn val="ctr"/>
        <c:lblOffset val="100"/>
        <c:noMultiLvlLbl val="0"/>
      </c:catAx>
      <c:valAx>
        <c:axId val="63783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[StarterBook_EdelFarah.xlsx]Pivot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1-1C4C-8BF8-55B6C02C8E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A1-1C4C-8BF8-55B6C02C8E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A1-1C4C-8BF8-55B6C02C8E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A1-1C4C-8BF8-55B6C02C8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748848"/>
        <c:axId val="335390544"/>
      </c:barChart>
      <c:catAx>
        <c:axId val="20174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90544"/>
        <c:crosses val="autoZero"/>
        <c:auto val="1"/>
        <c:lblAlgn val="ctr"/>
        <c:lblOffset val="100"/>
        <c:noMultiLvlLbl val="0"/>
      </c:catAx>
      <c:valAx>
        <c:axId val="3353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[StarterBook_EdelFarah.xlsx]Pivot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6-AE49-9F69-AE0E6D05C830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6-AE49-9F69-AE0E6D05C830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76-AE49-9F69-AE0E6D05C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712784"/>
        <c:axId val="332342880"/>
      </c:lineChart>
      <c:catAx>
        <c:axId val="2077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42880"/>
        <c:crosses val="autoZero"/>
        <c:auto val="1"/>
        <c:lblAlgn val="ctr"/>
        <c:lblOffset val="100"/>
        <c:noMultiLvlLbl val="0"/>
      </c:catAx>
      <c:valAx>
        <c:axId val="3323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C-174A-9448-93E2909972F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C-174A-9448-93E2909972F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C-174A-9448-93E290997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331856"/>
        <c:axId val="630948704"/>
      </c:lineChart>
      <c:catAx>
        <c:axId val="3313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48704"/>
        <c:crosses val="autoZero"/>
        <c:auto val="1"/>
        <c:lblAlgn val="ctr"/>
        <c:lblOffset val="100"/>
        <c:noMultiLvlLbl val="0"/>
      </c:catAx>
      <c:valAx>
        <c:axId val="63094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Stat!$I$10:$I$18</c:f>
              <c:strCache>
                <c:ptCount val="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500</c:v>
                </c:pt>
                <c:pt idx="8">
                  <c:v>More</c:v>
                </c:pt>
              </c:strCache>
            </c:strRef>
          </c:cat>
          <c:val>
            <c:numRef>
              <c:f>Stat!$J$10:$J$18</c:f>
              <c:numCache>
                <c:formatCode>General</c:formatCode>
                <c:ptCount val="9"/>
                <c:pt idx="0">
                  <c:v>0</c:v>
                </c:pt>
                <c:pt idx="1">
                  <c:v>943</c:v>
                </c:pt>
                <c:pt idx="2">
                  <c:v>517</c:v>
                </c:pt>
                <c:pt idx="3">
                  <c:v>216</c:v>
                </c:pt>
                <c:pt idx="4">
                  <c:v>123</c:v>
                </c:pt>
                <c:pt idx="5">
                  <c:v>73</c:v>
                </c:pt>
                <c:pt idx="6">
                  <c:v>58</c:v>
                </c:pt>
                <c:pt idx="7">
                  <c:v>112</c:v>
                </c:pt>
                <c:pt idx="8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82-024F-9E59-19754D01F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0305536"/>
        <c:axId val="290305920"/>
      </c:barChart>
      <c:catAx>
        <c:axId val="29030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305920"/>
        <c:crosses val="autoZero"/>
        <c:auto val="1"/>
        <c:lblAlgn val="ctr"/>
        <c:lblOffset val="100"/>
        <c:noMultiLvlLbl val="0"/>
      </c:catAx>
      <c:valAx>
        <c:axId val="290305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30553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Stat!$I$22:$I$29</c:f>
              <c:strCach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More</c:v>
                </c:pt>
              </c:strCache>
            </c:strRef>
          </c:cat>
          <c:val>
            <c:numRef>
              <c:f>Stat!$J$22:$J$29</c:f>
              <c:numCache>
                <c:formatCode>General</c:formatCode>
                <c:ptCount val="8"/>
                <c:pt idx="0">
                  <c:v>287</c:v>
                </c:pt>
                <c:pt idx="1">
                  <c:v>623</c:v>
                </c:pt>
                <c:pt idx="2">
                  <c:v>198</c:v>
                </c:pt>
                <c:pt idx="3">
                  <c:v>107</c:v>
                </c:pt>
                <c:pt idx="4">
                  <c:v>59</c:v>
                </c:pt>
                <c:pt idx="5">
                  <c:v>43</c:v>
                </c:pt>
                <c:pt idx="6">
                  <c:v>37</c:v>
                </c:pt>
                <c:pt idx="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D7-274F-9692-17E11CB9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0362064"/>
        <c:axId val="290293008"/>
      </c:barChart>
      <c:catAx>
        <c:axId val="29036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93008"/>
        <c:crosses val="autoZero"/>
        <c:auto val="1"/>
        <c:lblAlgn val="ctr"/>
        <c:lblOffset val="100"/>
        <c:noMultiLvlLbl val="0"/>
      </c:catAx>
      <c:valAx>
        <c:axId val="290293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36206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150092</xdr:colOff>
      <xdr:row>1</xdr:row>
      <xdr:rowOff>184727</xdr:rowOff>
    </xdr:from>
    <xdr:to>
      <xdr:col>9</xdr:col>
      <xdr:colOff>1235365</xdr:colOff>
      <xdr:row>18</xdr:row>
      <xdr:rowOff>138545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03124A-1294-0343-9B3D-C6CEDF68F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5</xdr:row>
      <xdr:rowOff>88900</xdr:rowOff>
    </xdr:from>
    <xdr:to>
      <xdr:col>15</xdr:col>
      <xdr:colOff>774700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BDAA6-A595-0048-BD6C-9F4A3AF66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3</xdr:row>
      <xdr:rowOff>177800</xdr:rowOff>
    </xdr:from>
    <xdr:to>
      <xdr:col>13</xdr:col>
      <xdr:colOff>762000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85674-C896-024F-9829-56A38763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793750</xdr:colOff>
      <xdr:row>16</xdr:row>
      <xdr:rowOff>76200</xdr:rowOff>
    </xdr:from>
    <xdr:to>
      <xdr:col>6</xdr:col>
      <xdr:colOff>927100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2B918-CB85-234E-93E7-02C6A1218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804985</xdr:colOff>
      <xdr:row>7</xdr:row>
      <xdr:rowOff>201247</xdr:rowOff>
    </xdr:from>
    <xdr:to>
      <xdr:col>16</xdr:col>
      <xdr:colOff>2719754</xdr:colOff>
      <xdr:row>17</xdr:row>
      <xdr:rowOff>204177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358DC-C388-0244-A32E-B42363440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355600</xdr:colOff>
      <xdr:row>20</xdr:row>
      <xdr:rowOff>165100</xdr:rowOff>
    </xdr:from>
    <xdr:to>
      <xdr:col>16</xdr:col>
      <xdr:colOff>2273300</xdr:colOff>
      <xdr:row>30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77B55D-1C92-B44D-95B7-6F564D30F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el Farah" refreshedDate="43618.369149074075" createdVersion="6" refreshedVersion="6" minRefreshableVersion="3" recordCount="4114" xr:uid="{50FF3427-3E16-A34F-8DD0-1FC5582CDF1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4850241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el Farah" refreshedDate="43618.386800578701" createdVersion="6" refreshedVersion="6" minRefreshableVersion="3" recordCount="4114" xr:uid="{19EA2988-7329-D24F-A2B2-531C8DC3ED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3989A-CF07-1346-84C6-C1B2C905D66D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1975A-9C04-8843-8E80-ACB3A64DDEDD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9DCBE-644A-E64E-B5DD-30B2C19DE34D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6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M1" zoomScale="90" zoomScaleNormal="90" workbookViewId="0">
      <selection activeCell="O14" sqref="O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ht="18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t="18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t="18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t="18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t="18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t="18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18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18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t="18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18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t="18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t="18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ht="18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ht="18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18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18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18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ht="18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ht="18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18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ht="18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18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ht="18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18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ht="18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ht="18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ht="18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ht="18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ht="18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18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18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18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ht="18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18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18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18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ht="18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ht="18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ht="18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18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18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ht="18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18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18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ht="18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18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ht="18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ht="18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18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ht="18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ht="18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18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ht="18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ht="18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ht="18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ht="18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18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9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9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9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9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9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9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ht="18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t="18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ht="18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ht="18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9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9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9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9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9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9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9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9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33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9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9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18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9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9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9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9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9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9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9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9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ht="18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3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9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9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3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9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18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9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9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9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49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ht="18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18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18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ht="18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ht="18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4887FD03-C378-E44D-AF62-DD8CDE26EBCF}">
    <filterColumn colId="5">
      <filters>
        <filter val="successful"/>
      </filters>
    </filterColumn>
    <filterColumn colId="14">
      <colorFilter dxfId="15"/>
    </filterColumn>
  </autoFilter>
  <conditionalFormatting sqref="F2:F4115">
    <cfRule type="containsText" dxfId="14" priority="4" operator="containsText" text="live">
      <formula>NOT(ISERROR(SEARCH("live",F2)))</formula>
    </cfRule>
    <cfRule type="containsText" dxfId="13" priority="5" operator="containsText" text="canceled">
      <formula>NOT(ISERROR(SEARCH("canceled",F2)))</formula>
    </cfRule>
    <cfRule type="containsText" dxfId="12" priority="6" operator="containsText" text="successful">
      <formula>NOT(ISERROR(SEARCH("successful",F2)))</formula>
    </cfRule>
    <cfRule type="containsText" dxfId="11" priority="7" operator="containsText" text="failed">
      <formula>NOT(ISERROR(SEARCH("failed",F2)))</formula>
    </cfRule>
  </conditionalFormatting>
  <conditionalFormatting sqref="O2:O4115">
    <cfRule type="cellIs" dxfId="10" priority="1" operator="greaterThanOrEqual">
      <formula>2</formula>
    </cfRule>
    <cfRule type="cellIs" dxfId="9" priority="2" operator="lessThan">
      <formula>1</formula>
    </cfRule>
    <cfRule type="cellIs" dxfId="8" priority="3" operator="between">
      <formula>1</formula>
      <formula>1.99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C43AF-E105-8C4B-B368-655C153FA27D}">
  <sheetPr codeName="Sheet2"/>
  <dimension ref="A1:G23"/>
  <sheetViews>
    <sheetView topLeftCell="A2" zoomScale="110" zoomScaleNormal="110" workbookViewId="0">
      <selection activeCell="A22" sqref="A22"/>
    </sheetView>
  </sheetViews>
  <sheetFormatPr baseColWidth="10" defaultRowHeight="15" x14ac:dyDescent="0.2"/>
  <cols>
    <col min="1" max="1" width="12.1640625" bestFit="1" customWidth="1"/>
    <col min="2" max="2" width="22.33203125" bestFit="1" customWidth="1"/>
    <col min="3" max="6" width="12.1640625" bestFit="1" customWidth="1"/>
    <col min="7" max="8" width="19.1640625" bestFit="1" customWidth="1"/>
    <col min="9" max="9" width="16.6640625" bestFit="1" customWidth="1"/>
    <col min="10" max="10" width="23.5" bestFit="1" customWidth="1"/>
  </cols>
  <sheetData>
    <row r="1" spans="1:7" x14ac:dyDescent="0.2">
      <c r="A1" s="7" t="s">
        <v>8223</v>
      </c>
      <c r="B1" t="s">
        <v>8360</v>
      </c>
    </row>
    <row r="3" spans="1:7" x14ac:dyDescent="0.2">
      <c r="A3" s="7" t="s">
        <v>8412</v>
      </c>
      <c r="B3" s="7" t="s">
        <v>8364</v>
      </c>
    </row>
    <row r="4" spans="1:7" x14ac:dyDescent="0.2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7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  <c r="G5" s="5"/>
    </row>
    <row r="6" spans="1:7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5"/>
    </row>
    <row r="7" spans="1:7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  <c r="G7" s="5"/>
    </row>
    <row r="8" spans="1:7" x14ac:dyDescent="0.2">
      <c r="A8" s="8" t="s">
        <v>8331</v>
      </c>
      <c r="B8" s="9"/>
      <c r="C8" s="9"/>
      <c r="D8" s="9">
        <v>24</v>
      </c>
      <c r="E8" s="9"/>
      <c r="F8" s="9">
        <v>24</v>
      </c>
      <c r="G8" s="5"/>
    </row>
    <row r="9" spans="1:7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5"/>
    </row>
    <row r="10" spans="1:7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  <c r="G10" s="5"/>
    </row>
    <row r="11" spans="1:7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  <c r="G11" s="5"/>
    </row>
    <row r="12" spans="1:7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G12" s="5"/>
    </row>
    <row r="13" spans="1:7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5"/>
    </row>
    <row r="14" spans="1:7" x14ac:dyDescent="0.2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5"/>
    </row>
    <row r="23" spans="1:1" x14ac:dyDescent="0.2">
      <c r="A23" t="s">
        <v>8411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6D63-E1DB-C446-89A6-0E6D6D663C4F}">
  <sheetPr codeName="Sheet3"/>
  <dimension ref="A1:F47"/>
  <sheetViews>
    <sheetView workbookViewId="0">
      <selection activeCell="C9" sqref="C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8367</v>
      </c>
      <c r="B2" t="s">
        <v>8360</v>
      </c>
    </row>
    <row r="4" spans="1:6" x14ac:dyDescent="0.2">
      <c r="A4" s="7" t="s">
        <v>8365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2340-D98C-5C41-86B3-46CA46029BDE}">
  <sheetPr codeName="Sheet4"/>
  <dimension ref="A2:E19"/>
  <sheetViews>
    <sheetView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7" t="s">
        <v>8308</v>
      </c>
      <c r="B2" t="s">
        <v>8360</v>
      </c>
    </row>
    <row r="3" spans="1:5" x14ac:dyDescent="0.2">
      <c r="A3" s="7" t="s">
        <v>8381</v>
      </c>
      <c r="B3" t="s">
        <v>8360</v>
      </c>
    </row>
    <row r="5" spans="1:5" x14ac:dyDescent="0.2">
      <c r="A5" s="7" t="s">
        <v>8363</v>
      </c>
      <c r="B5" s="7" t="s">
        <v>8364</v>
      </c>
    </row>
    <row r="6" spans="1:5" x14ac:dyDescent="0.2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">
      <c r="A7" s="11" t="s">
        <v>8375</v>
      </c>
      <c r="B7" s="9">
        <v>183</v>
      </c>
      <c r="C7" s="9">
        <v>149</v>
      </c>
      <c r="D7" s="9">
        <v>34</v>
      </c>
      <c r="E7" s="9">
        <v>366</v>
      </c>
    </row>
    <row r="8" spans="1:5" x14ac:dyDescent="0.2">
      <c r="A8" s="11" t="s">
        <v>8376</v>
      </c>
      <c r="B8" s="9">
        <v>202</v>
      </c>
      <c r="C8" s="9">
        <v>105</v>
      </c>
      <c r="D8" s="9">
        <v>27</v>
      </c>
      <c r="E8" s="9">
        <v>334</v>
      </c>
    </row>
    <row r="9" spans="1:5" x14ac:dyDescent="0.2">
      <c r="A9" s="11" t="s">
        <v>8377</v>
      </c>
      <c r="B9" s="9">
        <v>179</v>
      </c>
      <c r="C9" s="9">
        <v>108</v>
      </c>
      <c r="D9" s="9">
        <v>28</v>
      </c>
      <c r="E9" s="9">
        <v>315</v>
      </c>
    </row>
    <row r="10" spans="1:5" x14ac:dyDescent="0.2">
      <c r="A10" s="11" t="s">
        <v>8378</v>
      </c>
      <c r="B10" s="9">
        <v>193</v>
      </c>
      <c r="C10" s="9">
        <v>103</v>
      </c>
      <c r="D10" s="9">
        <v>27</v>
      </c>
      <c r="E10" s="9">
        <v>323</v>
      </c>
    </row>
    <row r="11" spans="1:5" x14ac:dyDescent="0.2">
      <c r="A11" s="11" t="s">
        <v>8369</v>
      </c>
      <c r="B11" s="9">
        <v>233</v>
      </c>
      <c r="C11" s="9">
        <v>126</v>
      </c>
      <c r="D11" s="9">
        <v>26</v>
      </c>
      <c r="E11" s="9">
        <v>385</v>
      </c>
    </row>
    <row r="12" spans="1:5" x14ac:dyDescent="0.2">
      <c r="A12" s="11" t="s">
        <v>8379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2">
      <c r="A13" s="11" t="s">
        <v>8370</v>
      </c>
      <c r="B13" s="9">
        <v>192</v>
      </c>
      <c r="C13" s="9">
        <v>148</v>
      </c>
      <c r="D13" s="9">
        <v>44</v>
      </c>
      <c r="E13" s="9">
        <v>384</v>
      </c>
    </row>
    <row r="14" spans="1:5" x14ac:dyDescent="0.2">
      <c r="A14" s="11" t="s">
        <v>8371</v>
      </c>
      <c r="B14" s="9">
        <v>167</v>
      </c>
      <c r="C14" s="9">
        <v>134</v>
      </c>
      <c r="D14" s="9">
        <v>32</v>
      </c>
      <c r="E14" s="9">
        <v>333</v>
      </c>
    </row>
    <row r="15" spans="1:5" x14ac:dyDescent="0.2">
      <c r="A15" s="11" t="s">
        <v>8372</v>
      </c>
      <c r="B15" s="9">
        <v>148</v>
      </c>
      <c r="C15" s="9">
        <v>127</v>
      </c>
      <c r="D15" s="9">
        <v>24</v>
      </c>
      <c r="E15" s="9">
        <v>299</v>
      </c>
    </row>
    <row r="16" spans="1:5" x14ac:dyDescent="0.2">
      <c r="A16" s="11" t="s">
        <v>8373</v>
      </c>
      <c r="B16" s="9">
        <v>184</v>
      </c>
      <c r="C16" s="9">
        <v>150</v>
      </c>
      <c r="D16" s="9">
        <v>20</v>
      </c>
      <c r="E16" s="9">
        <v>354</v>
      </c>
    </row>
    <row r="17" spans="1:5" x14ac:dyDescent="0.2">
      <c r="A17" s="11" t="s">
        <v>8374</v>
      </c>
      <c r="B17" s="9">
        <v>180</v>
      </c>
      <c r="C17" s="9">
        <v>113</v>
      </c>
      <c r="D17" s="9">
        <v>37</v>
      </c>
      <c r="E17" s="9">
        <v>330</v>
      </c>
    </row>
    <row r="18" spans="1:5" x14ac:dyDescent="0.2">
      <c r="A18" s="11" t="s">
        <v>8380</v>
      </c>
      <c r="B18" s="9">
        <v>111</v>
      </c>
      <c r="C18" s="9">
        <v>119</v>
      </c>
      <c r="D18" s="9">
        <v>23</v>
      </c>
      <c r="E18" s="9">
        <v>253</v>
      </c>
    </row>
    <row r="19" spans="1:5" x14ac:dyDescent="0.2">
      <c r="A19" s="11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0AA9-06D3-F441-A2CF-246F539FCDCD}">
  <sheetPr codeName="Sheet5"/>
  <dimension ref="A1:H13"/>
  <sheetViews>
    <sheetView tabSelected="1" workbookViewId="0">
      <selection activeCell="F5" sqref="F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COUNTIFS(Sheet1!D2:D4115,"&lt;1000",Sheet1!F2:F4115,"=successful")</f>
        <v>322</v>
      </c>
      <c r="C2">
        <f>COUNTIFS(Sheet1!D2:D4115,"&lt;1000",Sheet1!F2:F4115,"=failed")</f>
        <v>113</v>
      </c>
      <c r="D2">
        <f>COUNTIFS(Sheet1!D2:D4115,"&lt;1000",Sheet1!F2:F4115,"=canceled")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8391</v>
      </c>
      <c r="B3" s="12">
        <f>COUNTIFS(Sheet1!D2:D4115,"&gt;=1000",Sheet1!D2:D4115,"&lt;5000",Sheet1!F2:F4115,"=successful")</f>
        <v>932</v>
      </c>
      <c r="C3">
        <f>COUNTIFS(Sheet1!D2:D4115,"&gt;=1000",Sheet1!D2:D4115,"&lt;5000",Sheet1!F2:F4115,"=failed")</f>
        <v>420</v>
      </c>
      <c r="D3">
        <f>COUNTIFS(Sheet1!D2:D4115,"&gt;=1000",Sheet1!D2:D4115,"&lt;5000",Sheet1!F2:F4115,"=canceled")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8392</v>
      </c>
      <c r="B4">
        <f>COUNTIFS(Sheet1!D2:D4115,"&gt;=5000",Sheet1!D2:D4115,"&lt;10000",Sheet1!F2:F4115,"=successful")</f>
        <v>381</v>
      </c>
      <c r="C4">
        <f>COUNTIFS(Sheet1!D2:D4115,"&gt;=5000",Sheet1!D2:D4115,"&lt;10000",Sheet1!F2:F4115,"=failed")</f>
        <v>283</v>
      </c>
      <c r="D4">
        <f>COUNTIFS(Sheet1!D2:D4115,"&gt;=5000",Sheet1!D2:D4115,"&lt;10000",Sheet1!F2:F4115,"=canceled")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8393</v>
      </c>
      <c r="B5">
        <f>COUNTIFS(Sheet1!D2:D4115,"&gt;=10000",Sheet1!D2:D4115,"&lt;15000",Sheet1!F2:F4115,"=successful")</f>
        <v>168</v>
      </c>
      <c r="C5">
        <f>COUNTIFS(Sheet1!D2:D4115,"&gt;=10000",Sheet1!D2:D4115,"&lt;15000",Sheet1!F2:F4115,"=failed")</f>
        <v>144</v>
      </c>
      <c r="D5">
        <f>COUNTIFS(Sheet1!D2:D4115,"&gt;=10000",Sheet1!D2:D4115,"&lt;15000",Sheet1!F2:F4115,"=canceled")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8394</v>
      </c>
      <c r="B6">
        <f>COUNTIFS(Sheet1!D2:D4115,"&gt;=15000",Sheet1!D2:D4115,"&lt;20000",Sheet1!F2:F4115,"=successful")</f>
        <v>94</v>
      </c>
      <c r="C6">
        <f>COUNTIFS(Sheet1!D2:D4115,"&gt;=15000",Sheet1!D2:D4115,"&lt;20000",Sheet1!F2:F4115,"=failed")</f>
        <v>90</v>
      </c>
      <c r="D6">
        <f>COUNTIFS(Sheet1!D2:D4115,"&gt;=15000",Sheet1!D2:D4115,"&lt;20000",Sheet1!F2:F4115,"=canceled")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8395</v>
      </c>
      <c r="B7">
        <f>COUNTIFS(Sheet1!D2:D4115,"&gt;=20000",Sheet1!D2:D4115,"&lt;25000",Sheet1!F2:F4115,"=successful")</f>
        <v>62</v>
      </c>
      <c r="C7">
        <f>COUNTIFS(Sheet1!D2:D4115,"&gt;=20000",Sheet1!D2:D4115,"&lt;25000",Sheet1!F2:F4115,"=failed")</f>
        <v>72</v>
      </c>
      <c r="D7">
        <f>COUNTIFS(Sheet1!D2:D4115,"&gt;=20000",Sheet1!D2:D4115,"&lt;25000",Sheet1!F2:F4115,"=canceled")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8396</v>
      </c>
      <c r="B8">
        <f>COUNTIFS(Sheet1!D2:D4115,"&gt;=25000",Sheet1!D2:D4115,"&lt;30000",Sheet1!F2:F4115,"=successful")</f>
        <v>55</v>
      </c>
      <c r="C8">
        <f>COUNTIFS(Sheet1!D2:D4115,"&gt;=25000",Sheet1!D2:D4115,"&lt;30000",Sheet1!F2:F4115,"=failed")</f>
        <v>64</v>
      </c>
      <c r="D8">
        <f>COUNTIFS(Sheet1!D2:D4115,"&gt;=25000",Sheet1!D2:D4115,"&lt;30000",Sheet1!F2:F4115,"=canceled")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8397</v>
      </c>
      <c r="B9">
        <f>COUNTIFS(Sheet1!D2:D4115,"&gt;=30000",Sheet1!D2:D4115,"&lt;35000",Sheet1!F2:F4115,"=successful")</f>
        <v>32</v>
      </c>
      <c r="C9">
        <f>COUNTIFS(Sheet1!D2:D4115,"&gt;=30000",Sheet1!D2:D4115,"&lt;35000",Sheet1!F2:F4115,"=failed")</f>
        <v>37</v>
      </c>
      <c r="D9">
        <f>COUNTIFS(Sheet1!D2:D4115,"&gt;=30000",Sheet1!D2:D4115,"&lt;35000",Sheet1!F2:F4115,"=canceled")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8398</v>
      </c>
      <c r="B10">
        <f>COUNTIFS(Sheet1!D2:D4115,"&gt;=35000",Sheet1!D2:D4115,"&lt;40000",Sheet1!F2:F4115,"=successful")</f>
        <v>26</v>
      </c>
      <c r="C10">
        <f>COUNTIFS(Sheet1!D2:D4115,"&gt;=35000",Sheet1!D2:D4115,"&lt;40000",Sheet1!F2:F4115,"=failed")</f>
        <v>22</v>
      </c>
      <c r="D10">
        <f>COUNTIFS(Sheet1!D2:D4115,"&gt;=35000",Sheet1!D2:D4115,"&lt;40000",Sheet1!F2:F4115,"=canceled")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8399</v>
      </c>
      <c r="B11">
        <f>COUNTIFS(Sheet1!D2:D4115,"&gt;=40000",Sheet1!D2:D4115,"&lt;45000",Sheet1!F2:F4115,"=successful")</f>
        <v>21</v>
      </c>
      <c r="C11">
        <f>COUNTIFS(Sheet1!D2:D4115,"&gt;=40000",Sheet1!D2:D4115,"&lt;45000",Sheet1!F2:F4115,"=failed")</f>
        <v>16</v>
      </c>
      <c r="D11">
        <f>COUNTIFS(Sheet1!D2:D4115,"&gt;=40000",Sheet1!D2:D4115,"&lt;45000",Sheet1!F2:F4115,"=canceled")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8400</v>
      </c>
      <c r="B12">
        <f>COUNTIFS(Sheet1!D2:D4115,"&gt;=45000",Sheet1!D2:D4115,"&lt;50000",Sheet1!F2:F4115,"=successful")</f>
        <v>6</v>
      </c>
      <c r="C12">
        <f>COUNTIFS(Sheet1!D2:D4115,"&gt;=45000",Sheet1!D2:D4115,"&lt;50000",Sheet1!F2:F4115,"=failed")</f>
        <v>11</v>
      </c>
      <c r="D12">
        <f>COUNTIFS(Sheet1!D2:D4115,"&gt;=45000",Sheet1!D2:D4115,"&lt;50000",Sheet1!F2:F4115,"=canceled")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8401</v>
      </c>
      <c r="B13">
        <f>COUNTIFS(Sheet1!D2:D4115,"&gt;=50000",Sheet1!F2:F4115,"=successful")</f>
        <v>86</v>
      </c>
      <c r="C13">
        <f>COUNTIFS(Sheet1!D2:D4115,"&gt;=50000",Sheet1!F2:F4115,"=failed")</f>
        <v>258</v>
      </c>
      <c r="D13">
        <f>COUNTIFS(Sheet1!D2:D4115,"&gt;=50000",Sheet1!F2:F4115,"=canceled")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D4EA1-5B30-0E48-BE27-F6A41057AD1B}">
  <sheetPr codeName="Sheet6"/>
  <dimension ref="A1:M2186"/>
  <sheetViews>
    <sheetView topLeftCell="A8" zoomScale="130" zoomScaleNormal="130" workbookViewId="0">
      <selection activeCell="B14" sqref="B14"/>
    </sheetView>
  </sheetViews>
  <sheetFormatPr baseColWidth="10" defaultRowHeight="15" x14ac:dyDescent="0.2"/>
  <cols>
    <col min="2" max="2" width="12.33203125" bestFit="1" customWidth="1"/>
    <col min="3" max="3" width="12.33203125" customWidth="1"/>
    <col min="4" max="4" width="0" hidden="1" customWidth="1"/>
    <col min="6" max="6" width="12.33203125" bestFit="1" customWidth="1"/>
    <col min="7" max="7" width="12.33203125" hidden="1" customWidth="1"/>
    <col min="17" max="17" width="36" customWidth="1"/>
  </cols>
  <sheetData>
    <row r="1" spans="1:13" x14ac:dyDescent="0.2">
      <c r="A1" s="1" t="s">
        <v>8402</v>
      </c>
      <c r="B1" s="1" t="s">
        <v>8262</v>
      </c>
      <c r="C1" s="1"/>
      <c r="E1" s="1" t="s">
        <v>8402</v>
      </c>
      <c r="F1" s="1" t="s">
        <v>8262</v>
      </c>
      <c r="G1" s="1"/>
      <c r="J1" s="1" t="s">
        <v>8403</v>
      </c>
      <c r="M1" s="1" t="s">
        <v>8410</v>
      </c>
    </row>
    <row r="2" spans="1:13" x14ac:dyDescent="0.2">
      <c r="A2" t="s">
        <v>8219</v>
      </c>
      <c r="B2">
        <v>182</v>
      </c>
      <c r="D2">
        <v>0</v>
      </c>
      <c r="E2" t="s">
        <v>8221</v>
      </c>
      <c r="F2">
        <v>0</v>
      </c>
      <c r="G2">
        <v>0</v>
      </c>
      <c r="I2" t="s">
        <v>8404</v>
      </c>
      <c r="J2" s="13">
        <f>AVERAGE(B2:B2186)</f>
        <v>194.42517162471395</v>
      </c>
      <c r="L2" t="s">
        <v>8404</v>
      </c>
      <c r="M2" s="13">
        <f>AVERAGE(F2:F2186)</f>
        <v>17.709803921568628</v>
      </c>
    </row>
    <row r="3" spans="1:13" x14ac:dyDescent="0.2">
      <c r="A3" t="s">
        <v>8219</v>
      </c>
      <c r="B3">
        <v>79</v>
      </c>
      <c r="D3">
        <v>50</v>
      </c>
      <c r="E3" t="s">
        <v>8221</v>
      </c>
      <c r="F3">
        <v>1</v>
      </c>
      <c r="G3">
        <v>5</v>
      </c>
      <c r="I3" t="s">
        <v>8405</v>
      </c>
      <c r="J3">
        <f>MEDIAN(B2:B2186)</f>
        <v>62</v>
      </c>
      <c r="L3" t="s">
        <v>8405</v>
      </c>
      <c r="M3">
        <f>MEDIAN(F2:F2186)</f>
        <v>4</v>
      </c>
    </row>
    <row r="4" spans="1:13" x14ac:dyDescent="0.2">
      <c r="A4" t="s">
        <v>8219</v>
      </c>
      <c r="B4">
        <v>35</v>
      </c>
      <c r="D4">
        <v>100</v>
      </c>
      <c r="E4" t="s">
        <v>8221</v>
      </c>
      <c r="F4">
        <v>10</v>
      </c>
      <c r="G4">
        <v>10</v>
      </c>
      <c r="I4" t="s">
        <v>8406</v>
      </c>
      <c r="J4">
        <f>MIN(B2:B2186)</f>
        <v>1</v>
      </c>
      <c r="L4" t="s">
        <v>8406</v>
      </c>
      <c r="M4">
        <f>MIN(F2:F2186)</f>
        <v>0</v>
      </c>
    </row>
    <row r="5" spans="1:13" x14ac:dyDescent="0.2">
      <c r="A5" t="s">
        <v>8219</v>
      </c>
      <c r="B5">
        <v>150</v>
      </c>
      <c r="D5">
        <v>150</v>
      </c>
      <c r="E5" t="s">
        <v>8221</v>
      </c>
      <c r="F5">
        <v>0</v>
      </c>
      <c r="G5">
        <v>15</v>
      </c>
      <c r="I5" t="s">
        <v>8407</v>
      </c>
      <c r="J5">
        <f>MAX(B2:B2186)</f>
        <v>26457</v>
      </c>
      <c r="L5" t="s">
        <v>8407</v>
      </c>
      <c r="M5">
        <f>MAX(F2:F2186)</f>
        <v>1293</v>
      </c>
    </row>
    <row r="6" spans="1:13" x14ac:dyDescent="0.2">
      <c r="A6" t="s">
        <v>8219</v>
      </c>
      <c r="B6">
        <v>284</v>
      </c>
      <c r="D6">
        <v>200</v>
      </c>
      <c r="E6" t="s">
        <v>8221</v>
      </c>
      <c r="F6">
        <v>7</v>
      </c>
      <c r="G6">
        <v>20</v>
      </c>
      <c r="I6" t="s">
        <v>8408</v>
      </c>
      <c r="J6">
        <f>VAR(B2:B2186)</f>
        <v>713167.37912800396</v>
      </c>
      <c r="L6" t="s">
        <v>8408</v>
      </c>
      <c r="M6">
        <f>VAR(F2:F2186)</f>
        <v>3775.6894394644714</v>
      </c>
    </row>
    <row r="7" spans="1:13" x14ac:dyDescent="0.2">
      <c r="A7" t="s">
        <v>8219</v>
      </c>
      <c r="B7">
        <v>47</v>
      </c>
      <c r="D7">
        <v>250</v>
      </c>
      <c r="E7" t="s">
        <v>8221</v>
      </c>
      <c r="F7">
        <v>0</v>
      </c>
      <c r="G7">
        <v>25</v>
      </c>
      <c r="I7" t="s">
        <v>8409</v>
      </c>
      <c r="J7">
        <f>STDEV(B2:B2186)</f>
        <v>844.49237955591047</v>
      </c>
      <c r="L7" t="s">
        <v>8409</v>
      </c>
      <c r="M7">
        <f>STDEV(F2:F2186)</f>
        <v>61.446638959868842</v>
      </c>
    </row>
    <row r="8" spans="1:13" ht="16" thickBot="1" x14ac:dyDescent="0.25">
      <c r="A8" t="s">
        <v>8219</v>
      </c>
      <c r="B8">
        <v>58</v>
      </c>
      <c r="D8">
        <v>300</v>
      </c>
      <c r="E8" t="s">
        <v>8221</v>
      </c>
      <c r="F8">
        <v>1</v>
      </c>
      <c r="G8">
        <v>30</v>
      </c>
    </row>
    <row r="9" spans="1:13" ht="16" customHeight="1" x14ac:dyDescent="0.2">
      <c r="A9" t="s">
        <v>8219</v>
      </c>
      <c r="B9">
        <v>57</v>
      </c>
      <c r="D9">
        <v>500</v>
      </c>
      <c r="E9" t="s">
        <v>8221</v>
      </c>
      <c r="F9">
        <v>2</v>
      </c>
      <c r="I9" s="17" t="s">
        <v>8413</v>
      </c>
      <c r="J9" s="17" t="s">
        <v>8415</v>
      </c>
    </row>
    <row r="10" spans="1:13" x14ac:dyDescent="0.2">
      <c r="A10" t="s">
        <v>8219</v>
      </c>
      <c r="B10">
        <v>12</v>
      </c>
      <c r="E10" t="s">
        <v>8221</v>
      </c>
      <c r="F10">
        <v>3</v>
      </c>
      <c r="I10" s="14">
        <v>0</v>
      </c>
      <c r="J10" s="15">
        <v>0</v>
      </c>
    </row>
    <row r="11" spans="1:13" x14ac:dyDescent="0.2">
      <c r="A11" t="s">
        <v>8219</v>
      </c>
      <c r="B11">
        <v>20</v>
      </c>
      <c r="E11" t="s">
        <v>8221</v>
      </c>
      <c r="F11">
        <v>10</v>
      </c>
      <c r="I11" s="14">
        <v>50</v>
      </c>
      <c r="J11" s="15">
        <v>943</v>
      </c>
    </row>
    <row r="12" spans="1:13" x14ac:dyDescent="0.2">
      <c r="A12" t="s">
        <v>8219</v>
      </c>
      <c r="B12">
        <v>19</v>
      </c>
      <c r="E12" t="s">
        <v>8221</v>
      </c>
      <c r="F12">
        <v>10</v>
      </c>
      <c r="I12" s="14">
        <v>100</v>
      </c>
      <c r="J12" s="15">
        <v>517</v>
      </c>
    </row>
    <row r="13" spans="1:13" x14ac:dyDescent="0.2">
      <c r="A13" t="s">
        <v>8219</v>
      </c>
      <c r="B13">
        <v>75</v>
      </c>
      <c r="E13" t="s">
        <v>8221</v>
      </c>
      <c r="F13">
        <v>1</v>
      </c>
      <c r="I13" s="14">
        <v>150</v>
      </c>
      <c r="J13" s="15">
        <v>216</v>
      </c>
    </row>
    <row r="14" spans="1:13" x14ac:dyDescent="0.2">
      <c r="A14" t="s">
        <v>8219</v>
      </c>
      <c r="B14">
        <v>827</v>
      </c>
      <c r="E14" t="s">
        <v>8221</v>
      </c>
      <c r="F14">
        <v>0</v>
      </c>
      <c r="I14" s="14">
        <v>200</v>
      </c>
      <c r="J14" s="15">
        <v>123</v>
      </c>
    </row>
    <row r="15" spans="1:13" x14ac:dyDescent="0.2">
      <c r="A15" t="s">
        <v>8219</v>
      </c>
      <c r="B15">
        <v>51</v>
      </c>
      <c r="E15" t="s">
        <v>8221</v>
      </c>
      <c r="F15">
        <v>0</v>
      </c>
      <c r="I15" s="14">
        <v>250</v>
      </c>
      <c r="J15" s="15">
        <v>73</v>
      </c>
    </row>
    <row r="16" spans="1:13" x14ac:dyDescent="0.2">
      <c r="A16" t="s">
        <v>8219</v>
      </c>
      <c r="B16">
        <v>41</v>
      </c>
      <c r="E16" t="s">
        <v>8221</v>
      </c>
      <c r="F16">
        <v>0</v>
      </c>
      <c r="I16" s="14">
        <v>300</v>
      </c>
      <c r="J16" s="15">
        <v>58</v>
      </c>
    </row>
    <row r="17" spans="1:10" x14ac:dyDescent="0.2">
      <c r="A17" t="s">
        <v>8219</v>
      </c>
      <c r="B17">
        <v>98</v>
      </c>
      <c r="E17" t="s">
        <v>8221</v>
      </c>
      <c r="F17">
        <v>26</v>
      </c>
      <c r="I17" s="14">
        <v>500</v>
      </c>
      <c r="J17" s="15">
        <v>112</v>
      </c>
    </row>
    <row r="18" spans="1:10" ht="16" thickBot="1" x14ac:dyDescent="0.25">
      <c r="A18" t="s">
        <v>8219</v>
      </c>
      <c r="B18">
        <v>70</v>
      </c>
      <c r="E18" t="s">
        <v>8221</v>
      </c>
      <c r="F18">
        <v>0</v>
      </c>
      <c r="I18" s="16" t="s">
        <v>8414</v>
      </c>
      <c r="J18" s="16">
        <v>143</v>
      </c>
    </row>
    <row r="19" spans="1:10" x14ac:dyDescent="0.2">
      <c r="A19" t="s">
        <v>8219</v>
      </c>
      <c r="B19">
        <v>36</v>
      </c>
      <c r="E19" t="s">
        <v>8221</v>
      </c>
      <c r="F19">
        <v>7</v>
      </c>
    </row>
    <row r="20" spans="1:10" ht="16" thickBot="1" x14ac:dyDescent="0.25">
      <c r="A20" t="s">
        <v>8219</v>
      </c>
      <c r="B20">
        <v>342</v>
      </c>
      <c r="E20" t="s">
        <v>8221</v>
      </c>
      <c r="F20">
        <v>0</v>
      </c>
    </row>
    <row r="21" spans="1:10" x14ac:dyDescent="0.2">
      <c r="A21" t="s">
        <v>8219</v>
      </c>
      <c r="B21">
        <v>22</v>
      </c>
      <c r="E21" t="s">
        <v>8221</v>
      </c>
      <c r="F21">
        <v>2</v>
      </c>
      <c r="I21" s="17" t="s">
        <v>8413</v>
      </c>
      <c r="J21" s="17" t="s">
        <v>8415</v>
      </c>
    </row>
    <row r="22" spans="1:10" x14ac:dyDescent="0.2">
      <c r="A22" t="s">
        <v>8219</v>
      </c>
      <c r="B22">
        <v>25</v>
      </c>
      <c r="E22" t="s">
        <v>8221</v>
      </c>
      <c r="F22">
        <v>13</v>
      </c>
      <c r="I22" s="14">
        <v>0</v>
      </c>
      <c r="J22" s="15">
        <v>287</v>
      </c>
    </row>
    <row r="23" spans="1:10" x14ac:dyDescent="0.2">
      <c r="A23" t="s">
        <v>8219</v>
      </c>
      <c r="B23">
        <v>101</v>
      </c>
      <c r="E23" t="s">
        <v>8221</v>
      </c>
      <c r="F23">
        <v>4</v>
      </c>
      <c r="I23" s="14">
        <v>5</v>
      </c>
      <c r="J23" s="15">
        <v>623</v>
      </c>
    </row>
    <row r="24" spans="1:10" x14ac:dyDescent="0.2">
      <c r="A24" t="s">
        <v>8219</v>
      </c>
      <c r="B24">
        <v>8</v>
      </c>
      <c r="E24" t="s">
        <v>8221</v>
      </c>
      <c r="F24">
        <v>0</v>
      </c>
      <c r="I24" s="14">
        <v>10</v>
      </c>
      <c r="J24" s="15">
        <v>198</v>
      </c>
    </row>
    <row r="25" spans="1:10" x14ac:dyDescent="0.2">
      <c r="A25" t="s">
        <v>8219</v>
      </c>
      <c r="B25">
        <v>23</v>
      </c>
      <c r="E25" t="s">
        <v>8221</v>
      </c>
      <c r="F25">
        <v>12</v>
      </c>
      <c r="I25" s="14">
        <v>15</v>
      </c>
      <c r="J25" s="15">
        <v>107</v>
      </c>
    </row>
    <row r="26" spans="1:10" x14ac:dyDescent="0.2">
      <c r="A26" t="s">
        <v>8219</v>
      </c>
      <c r="B26">
        <v>574</v>
      </c>
      <c r="E26" t="s">
        <v>8221</v>
      </c>
      <c r="F26">
        <v>2</v>
      </c>
      <c r="I26" s="14">
        <v>20</v>
      </c>
      <c r="J26" s="15">
        <v>59</v>
      </c>
    </row>
    <row r="27" spans="1:10" x14ac:dyDescent="0.2">
      <c r="A27" t="s">
        <v>8219</v>
      </c>
      <c r="B27">
        <v>14</v>
      </c>
      <c r="E27" t="s">
        <v>8221</v>
      </c>
      <c r="F27">
        <v>10</v>
      </c>
      <c r="I27" s="14">
        <v>25</v>
      </c>
      <c r="J27" s="15">
        <v>43</v>
      </c>
    </row>
    <row r="28" spans="1:10" x14ac:dyDescent="0.2">
      <c r="A28" t="s">
        <v>8219</v>
      </c>
      <c r="B28">
        <v>19</v>
      </c>
      <c r="E28" t="s">
        <v>8221</v>
      </c>
      <c r="F28">
        <v>0</v>
      </c>
      <c r="I28" s="14">
        <v>30</v>
      </c>
      <c r="J28" s="15">
        <v>37</v>
      </c>
    </row>
    <row r="29" spans="1:10" ht="16" thickBot="1" x14ac:dyDescent="0.25">
      <c r="A29" t="s">
        <v>8219</v>
      </c>
      <c r="B29">
        <v>150</v>
      </c>
      <c r="E29" t="s">
        <v>8221</v>
      </c>
      <c r="F29">
        <v>5</v>
      </c>
      <c r="I29" s="16" t="s">
        <v>8414</v>
      </c>
      <c r="J29" s="16">
        <v>176</v>
      </c>
    </row>
    <row r="30" spans="1:10" x14ac:dyDescent="0.2">
      <c r="A30" t="s">
        <v>8219</v>
      </c>
      <c r="B30">
        <v>71</v>
      </c>
      <c r="E30" t="s">
        <v>8221</v>
      </c>
      <c r="F30">
        <v>0</v>
      </c>
    </row>
    <row r="31" spans="1:10" x14ac:dyDescent="0.2">
      <c r="A31" t="s">
        <v>8219</v>
      </c>
      <c r="B31">
        <v>117</v>
      </c>
      <c r="E31" t="s">
        <v>8221</v>
      </c>
      <c r="F31">
        <v>5</v>
      </c>
    </row>
    <row r="32" spans="1:10" x14ac:dyDescent="0.2">
      <c r="A32" t="s">
        <v>8219</v>
      </c>
      <c r="B32">
        <v>53</v>
      </c>
      <c r="E32" t="s">
        <v>8221</v>
      </c>
      <c r="F32">
        <v>1</v>
      </c>
    </row>
    <row r="33" spans="1:9" x14ac:dyDescent="0.2">
      <c r="A33" t="s">
        <v>8219</v>
      </c>
      <c r="B33">
        <v>1</v>
      </c>
      <c r="E33" t="s">
        <v>8221</v>
      </c>
      <c r="F33">
        <v>3</v>
      </c>
    </row>
    <row r="34" spans="1:9" x14ac:dyDescent="0.2">
      <c r="A34" t="s">
        <v>8219</v>
      </c>
      <c r="B34">
        <v>89</v>
      </c>
      <c r="E34" t="s">
        <v>8221</v>
      </c>
      <c r="F34">
        <v>3</v>
      </c>
      <c r="I34" t="s">
        <v>8416</v>
      </c>
    </row>
    <row r="35" spans="1:9" x14ac:dyDescent="0.2">
      <c r="A35" t="s">
        <v>8219</v>
      </c>
      <c r="B35">
        <v>64</v>
      </c>
      <c r="E35" t="s">
        <v>8221</v>
      </c>
      <c r="F35">
        <v>0</v>
      </c>
    </row>
    <row r="36" spans="1:9" x14ac:dyDescent="0.2">
      <c r="A36" t="s">
        <v>8219</v>
      </c>
      <c r="B36">
        <v>68</v>
      </c>
      <c r="E36" t="s">
        <v>8221</v>
      </c>
      <c r="F36">
        <v>3</v>
      </c>
    </row>
    <row r="37" spans="1:9" x14ac:dyDescent="0.2">
      <c r="A37" t="s">
        <v>8219</v>
      </c>
      <c r="B37">
        <v>28</v>
      </c>
      <c r="E37" t="s">
        <v>8221</v>
      </c>
      <c r="F37">
        <v>0</v>
      </c>
    </row>
    <row r="38" spans="1:9" x14ac:dyDescent="0.2">
      <c r="A38" t="s">
        <v>8219</v>
      </c>
      <c r="B38">
        <v>44</v>
      </c>
      <c r="E38" t="s">
        <v>8221</v>
      </c>
      <c r="F38">
        <v>19</v>
      </c>
    </row>
    <row r="39" spans="1:9" x14ac:dyDescent="0.2">
      <c r="A39" t="s">
        <v>8219</v>
      </c>
      <c r="B39">
        <v>253</v>
      </c>
      <c r="E39" t="s">
        <v>8221</v>
      </c>
      <c r="F39">
        <v>8</v>
      </c>
    </row>
    <row r="40" spans="1:9" x14ac:dyDescent="0.2">
      <c r="A40" t="s">
        <v>8219</v>
      </c>
      <c r="B40">
        <v>66</v>
      </c>
      <c r="E40" t="s">
        <v>8221</v>
      </c>
      <c r="F40">
        <v>6</v>
      </c>
    </row>
    <row r="41" spans="1:9" x14ac:dyDescent="0.2">
      <c r="A41" t="s">
        <v>8219</v>
      </c>
      <c r="B41">
        <v>217</v>
      </c>
      <c r="E41" t="s">
        <v>8221</v>
      </c>
      <c r="F41">
        <v>0</v>
      </c>
    </row>
    <row r="42" spans="1:9" x14ac:dyDescent="0.2">
      <c r="A42" t="s">
        <v>8219</v>
      </c>
      <c r="B42">
        <v>16</v>
      </c>
      <c r="E42" t="s">
        <v>8221</v>
      </c>
      <c r="F42">
        <v>18</v>
      </c>
    </row>
    <row r="43" spans="1:9" x14ac:dyDescent="0.2">
      <c r="A43" t="s">
        <v>8219</v>
      </c>
      <c r="B43">
        <v>19</v>
      </c>
      <c r="E43" t="s">
        <v>8221</v>
      </c>
      <c r="F43">
        <v>7</v>
      </c>
    </row>
    <row r="44" spans="1:9" x14ac:dyDescent="0.2">
      <c r="A44" t="s">
        <v>8219</v>
      </c>
      <c r="B44">
        <v>169</v>
      </c>
      <c r="E44" t="s">
        <v>8221</v>
      </c>
      <c r="F44">
        <v>0</v>
      </c>
    </row>
    <row r="45" spans="1:9" x14ac:dyDescent="0.2">
      <c r="A45" t="s">
        <v>8219</v>
      </c>
      <c r="B45">
        <v>263</v>
      </c>
      <c r="E45" t="s">
        <v>8221</v>
      </c>
      <c r="F45">
        <v>8</v>
      </c>
    </row>
    <row r="46" spans="1:9" x14ac:dyDescent="0.2">
      <c r="A46" t="s">
        <v>8219</v>
      </c>
      <c r="B46">
        <v>15</v>
      </c>
      <c r="E46" t="s">
        <v>8221</v>
      </c>
      <c r="F46">
        <v>1293</v>
      </c>
    </row>
    <row r="47" spans="1:9" x14ac:dyDescent="0.2">
      <c r="A47" t="s">
        <v>8219</v>
      </c>
      <c r="B47">
        <v>61</v>
      </c>
      <c r="E47" t="s">
        <v>8221</v>
      </c>
      <c r="F47">
        <v>17</v>
      </c>
    </row>
    <row r="48" spans="1:9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ref="I22:I28">
    <sortCondition ref="I22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successful">
      <formula>NOT(ISERROR(SEARCH("successful",E2)))</formula>
    </cfRule>
    <cfRule type="containsText" dxfId="0" priority="4" operator="containsText" text="failed">
      <formula>NOT(ISERROR(SEARCH("failed",E2)))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</vt:lpstr>
      <vt:lpstr>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Edel Farah</cp:lastModifiedBy>
  <dcterms:created xsi:type="dcterms:W3CDTF">2017-04-20T15:17:24Z</dcterms:created>
  <dcterms:modified xsi:type="dcterms:W3CDTF">2019-06-05T00:09:40Z</dcterms:modified>
</cp:coreProperties>
</file>