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dema\Downloads\"/>
    </mc:Choice>
  </mc:AlternateContent>
  <xr:revisionPtr revIDLastSave="0" documentId="13_ncr:1_{007344F0-516A-4196-BE31-AFAF81BE7348}" xr6:coauthVersionLast="47" xr6:coauthVersionMax="47" xr10:uidLastSave="{00000000-0000-0000-0000-000000000000}"/>
  <bookViews>
    <workbookView xWindow="-28920" yWindow="-3525" windowWidth="29040" windowHeight="1572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15" i="1"/>
  <c r="G14" i="1"/>
  <c r="G13" i="1"/>
  <c r="G16" i="1" s="1"/>
  <c r="G8" i="1"/>
  <c r="G7" i="1"/>
  <c r="G6" i="1"/>
  <c r="G61" i="1" l="1"/>
  <c r="D66" i="1" s="1"/>
  <c r="G44" i="1"/>
  <c r="D48" i="1" s="1"/>
  <c r="G9" i="1"/>
  <c r="D20" i="1" s="1"/>
  <c r="D70" i="1" l="1"/>
  <c r="D77" i="1" s="1"/>
  <c r="G77" i="1" s="1"/>
  <c r="D88" i="1" s="1"/>
  <c r="G88" i="1" s="1"/>
  <c r="G93" i="1" s="1"/>
  <c r="G94" i="1" s="1"/>
  <c r="G96" i="1" s="1"/>
  <c r="G97" i="1" s="1"/>
  <c r="G98" i="1" s="1"/>
</calcChain>
</file>

<file path=xl/sharedStrings.xml><?xml version="1.0" encoding="utf-8"?>
<sst xmlns="http://schemas.openxmlformats.org/spreadsheetml/2006/main" count="128" uniqueCount="114">
  <si>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</si>
  <si>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</si>
  <si>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</si>
  <si>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</si>
  <si>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</si>
  <si>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</si>
  <si>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</si>
  <si>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</si>
  <si>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</si>
  <si>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</si>
  <si>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</si>
  <si>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</si>
  <si>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</si>
  <si>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</si>
  <si>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</si>
  <si>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</si>
  <si>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</si>
  <si>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</si>
  <si>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</si>
  <si>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</si>
  <si>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</si>
  <si>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</si>
  <si>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</si>
  <si>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</si>
  <si>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</si>
  <si>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</si>
  <si>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</si>
  <si>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</si>
  <si>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</si>
  <si>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</si>
  <si>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</si>
  <si>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Passo 4: Cálculo do Tfactor (Technical Complexity Factor)‏
Para cada requisito listado na tabela, deve ser atribuído um valor que determina a influência do requisito no sistema, variando entre 0 e 5;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</si>
  <si>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</si>
  <si>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</si>
  <si>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</si>
  <si>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</si>
  <si>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</si>
  <si>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</si>
  <si>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</si>
  <si>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</si>
  <si>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</si>
  <si>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</si>
  <si>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</si>
  <si>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</si>
  <si>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</si>
  <si>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</si>
  <si>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</si>
  <si>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</si>
  <si>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</si>
  <si>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</si>
  <si>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</si>
  <si>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</si>
  <si>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</si>
  <si>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</si>
  <si>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</si>
  <si>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</si>
  <si>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</si>
  <si>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</si>
  <si>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</si>
  <si>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</si>
  <si>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</si>
  <si>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</si>
  <si>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 0.6 + (0.01 * Tfactor)‏</t>
  </si>
  <si>
    <t>TCF =</t>
  </si>
  <si>
    <t xml:space="preserve">Passo 6: Cálculo do Efactor (Environmental Complexity Factor)‏
Para cada requisito listado na tabela, deve ser atribuído um valor que determina a influência do requisito no sistema, variando entre 0 e 5;
</t>
  </si>
  <si>
    <t>E1</t>
  </si>
  <si>
    <t xml:space="preserve">Familiaridade com Processo Unificado ou outro processo formal de desenvolvimento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</si>
  <si>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</si>
  <si>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</si>
  <si>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</si>
  <si>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</si>
  <si>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</si>
  <si>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</si>
  <si>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</si>
  <si>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</si>
  <si>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</si>
  <si>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</si>
  <si>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</si>
  <si>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</si>
  <si>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</si>
  <si>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</si>
  <si>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</si>
  <si>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</si>
  <si>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</si>
  <si>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</si>
  <si>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</si>
  <si>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</si>
  <si>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</si>
  <si>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</si>
  <si>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</si>
  <si>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TOTAL DE USE CASE POINTS:</t>
  </si>
  <si>
    <t xml:space="preserve"> </t>
  </si>
  <si>
    <t>MÉDIA DE HORAS</t>
  </si>
  <si>
    <t>TOTAL DE HORAS DE TRABALHO:</t>
  </si>
  <si>
    <t>Tempo Estimado =</t>
  </si>
  <si>
    <t>*</t>
  </si>
  <si>
    <t>Passo 10: Estimativa de Custo de Desenvolvimento:</t>
  </si>
  <si>
    <t>O custo da hora-desenvolvimento varia de acordo com a especialização do profissional que irá realizar a tarefa.</t>
  </si>
  <si>
    <r>
      <rPr>
        <sz val="18"/>
        <color rgb="FF000000"/>
        <rFont val="Tahoma"/>
        <family val="2"/>
      </rPr>
      <t xml:space="preserve">1-Para analistas, este valor se situa entre 157 reais por hora. </t>
    </r>
    <r>
      <rPr>
        <u/>
        <sz val="18"/>
        <color rgb="FF1155CC"/>
        <rFont val="Tahoma"/>
        <family val="2"/>
      </rPr>
      <t>https://www.salario.com.br/profissao/analista-de-sistemas-informatica-cbo-212405/</t>
    </r>
  </si>
  <si>
    <r>
      <rPr>
        <sz val="18"/>
        <color rgb="FF000000"/>
        <rFont val="Tahoma"/>
        <family val="2"/>
      </rPr>
      <t xml:space="preserve">2-Para programadores, entre 120 reais a hora. </t>
    </r>
    <r>
      <rPr>
        <u/>
        <sz val="18"/>
        <color rgb="FF1155CC"/>
        <rFont val="Tahoma"/>
        <family val="2"/>
      </rPr>
      <t>https://www.salario.com.br/profissao/programador-de-sistemas-de-informacao-cbo-317110/</t>
    </r>
  </si>
  <si>
    <t>3-Na média, se poderia considerar o valor para horas de desenvolvimento de cada caso de uso em R$ 138,5</t>
  </si>
  <si>
    <t>A estimativa é obtida a partir da multiplicação do número de horas de casos de uso estimados, pelo valor médio da hora de desenvolvimento.</t>
  </si>
  <si>
    <t>NÚMERO TOTAL DE HORAS DE TRABALHO PARA OS USE CASE POINTS ESTIMADOS</t>
  </si>
  <si>
    <t>VALOR A HORA:</t>
  </si>
  <si>
    <t>TOTAL:</t>
  </si>
  <si>
    <t>Estimativa do Custo de Desenvolvimento:</t>
  </si>
  <si>
    <t>CUSTOS COMPLEMENTARES</t>
  </si>
  <si>
    <t xml:space="preserve"> Custos fixos (comunicação, salário, água, aluguel, etc...):</t>
  </si>
  <si>
    <t>Custos variáveis (Combustivel e estadia):</t>
  </si>
  <si>
    <t>Total bruto:</t>
  </si>
  <si>
    <t>Total com margem de lucro 60%:</t>
  </si>
  <si>
    <t>Manutenção mês 5%:</t>
  </si>
  <si>
    <t>1 Ano de manutençaõ :</t>
  </si>
  <si>
    <t>2 Anos de manutençaõ (um sistema novo):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</si>
</sst>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37" x14ac:knownFonts="1">
    <font>
      <sz val="10"/>
      <color rgb="FF000000"/>
      <name val="Calibri"/>
      <scheme val="minor"/>
    </font>
    <font>
      <b/>
      <sz val="48"/>
      <color rgb="FF0000FF"/>
      <name val="Tahoma"/>
      <family val="2"/>
    </font>
    <font>
      <sz val="10"/>
      <name val="Calibri"/>
      <family val="2"/>
    </font>
    <font>
      <sz val="36"/>
      <color theme="1"/>
      <name val="Calibri"/>
      <family val="2"/>
    </font>
    <font>
      <b/>
      <sz val="30"/>
      <color rgb="FF000000"/>
      <name val="Tahoma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000000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0"/>
      <color rgb="FF000000"/>
      <name val="Tahoma"/>
      <family val="2"/>
    </font>
    <font>
      <b/>
      <sz val="18"/>
      <color theme="1"/>
      <name val="Calibri"/>
      <family val="2"/>
    </font>
    <font>
      <b/>
      <sz val="18"/>
      <color rgb="FF000000"/>
      <name val="Tahoma"/>
      <family val="2"/>
    </font>
    <font>
      <b/>
      <sz val="36"/>
      <color rgb="FF000000"/>
      <name val="Tahoma"/>
      <family val="2"/>
    </font>
    <font>
      <sz val="27"/>
      <color rgb="FF000000"/>
      <name val="Tahoma"/>
      <family val="2"/>
    </font>
    <font>
      <sz val="24"/>
      <color rgb="FF000000"/>
      <name val="Tahoma"/>
      <family val="2"/>
    </font>
    <font>
      <sz val="16"/>
      <color rgb="FF000000"/>
      <name val="Tahoma"/>
      <family val="2"/>
    </font>
    <font>
      <sz val="10"/>
      <color rgb="FF000000"/>
      <name val="Calibri"/>
      <family val="2"/>
    </font>
    <font>
      <b/>
      <sz val="24"/>
      <color theme="1"/>
      <name val="Calibri"/>
      <family val="2"/>
    </font>
    <font>
      <sz val="18"/>
      <color theme="1"/>
      <name val="Calibri"/>
      <family val="2"/>
    </font>
    <font>
      <sz val="18"/>
      <color rgb="FF000000"/>
      <name val="Tahoma"/>
      <family val="2"/>
    </font>
    <font>
      <sz val="18"/>
      <color theme="1"/>
      <name val="Arial"/>
      <family val="2"/>
    </font>
    <font>
      <b/>
      <sz val="16"/>
      <color theme="1"/>
      <name val="Calibri"/>
      <family val="2"/>
    </font>
    <font>
      <sz val="26"/>
      <color theme="1"/>
      <name val="Calibri"/>
      <family val="2"/>
    </font>
    <font>
      <sz val="24"/>
      <color rgb="FF9C5700"/>
      <name val="Calibri"/>
      <family val="2"/>
    </font>
    <font>
      <sz val="23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8"/>
      <color rgb="FF000000"/>
      <name val="Tahoma"/>
      <family val="2"/>
    </font>
    <font>
      <sz val="24"/>
      <color theme="1"/>
      <name val="Calibri"/>
      <family val="2"/>
    </font>
    <font>
      <b/>
      <sz val="20"/>
      <color rgb="FF000000"/>
      <name val="Calibri"/>
      <family val="2"/>
    </font>
    <font>
      <sz val="22"/>
      <color rgb="FF4F6128"/>
      <name val="Calibri"/>
      <family val="2"/>
    </font>
    <font>
      <b/>
      <sz val="22"/>
      <color rgb="FF002060"/>
      <name val="Calibri"/>
      <family val="2"/>
    </font>
    <font>
      <sz val="18"/>
      <color rgb="FF000000"/>
      <name val="Calibri"/>
      <family val="2"/>
    </font>
    <font>
      <sz val="22"/>
      <color rgb="FF000000"/>
      <name val="Calibri"/>
      <family val="2"/>
    </font>
    <font>
      <u/>
      <sz val="18"/>
      <color rgb="FF1155CC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theme="0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0" xfId="0" applyFont="1"/>
    <xf numFmtId="0" fontId="7" fillId="0" borderId="8" xfId="0" applyFont="1" applyBorder="1"/>
    <xf numFmtId="0" fontId="8" fillId="0" borderId="7" xfId="0" applyFont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horizontal="right"/>
    </xf>
    <xf numFmtId="0" fontId="9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right" wrapText="1"/>
    </xf>
    <xf numFmtId="0" fontId="10" fillId="0" borderId="0" xfId="0" applyFont="1" applyAlignment="1">
      <alignment horizontal="left" wrapText="1"/>
    </xf>
    <xf numFmtId="0" fontId="9" fillId="0" borderId="7" xfId="0" applyFont="1" applyBorder="1" applyAlignment="1">
      <alignment horizontal="right" wrapText="1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7" fillId="0" borderId="7" xfId="0" applyFont="1" applyBorder="1"/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2" borderId="7" xfId="0" applyFont="1" applyFill="1" applyBorder="1" applyAlignment="1">
      <alignment horizontal="left"/>
    </xf>
    <xf numFmtId="0" fontId="5" fillId="0" borderId="7" xfId="0" applyFont="1" applyBorder="1" applyAlignment="1">
      <alignment vertical="top" wrapText="1"/>
    </xf>
    <xf numFmtId="0" fontId="17" fillId="0" borderId="7" xfId="0" applyFont="1" applyBorder="1" applyAlignment="1">
      <alignment horizontal="left"/>
    </xf>
    <xf numFmtId="0" fontId="18" fillId="0" borderId="7" xfId="0" applyFont="1" applyBorder="1"/>
    <xf numFmtId="0" fontId="19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top" wrapText="1"/>
    </xf>
    <xf numFmtId="0" fontId="20" fillId="0" borderId="7" xfId="0" applyFont="1" applyBorder="1"/>
    <xf numFmtId="0" fontId="21" fillId="0" borderId="0" xfId="0" applyFont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0" fillId="0" borderId="7" xfId="0" applyFont="1" applyBorder="1"/>
    <xf numFmtId="0" fontId="13" fillId="0" borderId="16" xfId="0" applyFont="1" applyBorder="1" applyAlignment="1">
      <alignment horizontal="center"/>
    </xf>
    <xf numFmtId="0" fontId="12" fillId="2" borderId="17" xfId="0" applyFont="1" applyFill="1" applyBorder="1" applyAlignment="1">
      <alignment horizontal="left"/>
    </xf>
    <xf numFmtId="0" fontId="18" fillId="0" borderId="18" xfId="0" applyFont="1" applyBorder="1"/>
    <xf numFmtId="0" fontId="13" fillId="0" borderId="19" xfId="0" applyFont="1" applyBorder="1" applyAlignment="1">
      <alignment horizontal="left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/>
    <xf numFmtId="0" fontId="5" fillId="0" borderId="21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3" borderId="23" xfId="0" applyFont="1" applyFill="1" applyBorder="1"/>
    <xf numFmtId="0" fontId="7" fillId="0" borderId="16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19" fillId="0" borderId="7" xfId="0" applyFont="1" applyBorder="1"/>
    <xf numFmtId="0" fontId="24" fillId="0" borderId="24" xfId="0" applyFont="1" applyBorder="1" applyAlignment="1">
      <alignment horizontal="center"/>
    </xf>
    <xf numFmtId="0" fontId="19" fillId="0" borderId="0" xfId="0" applyFont="1"/>
    <xf numFmtId="0" fontId="26" fillId="0" borderId="18" xfId="0" applyFont="1" applyBorder="1"/>
    <xf numFmtId="0" fontId="26" fillId="0" borderId="24" xfId="0" applyFont="1" applyBorder="1"/>
    <xf numFmtId="0" fontId="27" fillId="0" borderId="24" xfId="0" applyFont="1" applyBorder="1" applyAlignment="1">
      <alignment horizontal="center"/>
    </xf>
    <xf numFmtId="0" fontId="28" fillId="3" borderId="24" xfId="0" applyFont="1" applyFill="1" applyBorder="1" applyAlignment="1">
      <alignment horizontal="center"/>
    </xf>
    <xf numFmtId="0" fontId="27" fillId="0" borderId="19" xfId="0" applyFont="1" applyBorder="1" applyAlignment="1">
      <alignment horizontal="center"/>
    </xf>
    <xf numFmtId="164" fontId="7" fillId="0" borderId="0" xfId="0" applyNumberFormat="1" applyFont="1"/>
    <xf numFmtId="0" fontId="5" fillId="0" borderId="0" xfId="0" applyFont="1"/>
    <xf numFmtId="0" fontId="7" fillId="0" borderId="18" xfId="0" applyFont="1" applyBorder="1" applyAlignment="1">
      <alignment wrapText="1"/>
    </xf>
    <xf numFmtId="0" fontId="6" fillId="0" borderId="24" xfId="0" applyFont="1" applyBorder="1" applyAlignment="1">
      <alignment wrapText="1"/>
    </xf>
    <xf numFmtId="164" fontId="19" fillId="0" borderId="0" xfId="0" applyNumberFormat="1" applyFont="1"/>
    <xf numFmtId="0" fontId="30" fillId="0" borderId="24" xfId="0" applyFont="1" applyBorder="1" applyAlignment="1">
      <alignment horizontal="center"/>
    </xf>
    <xf numFmtId="164" fontId="19" fillId="0" borderId="27" xfId="0" applyNumberFormat="1" applyFont="1" applyBorder="1"/>
    <xf numFmtId="164" fontId="32" fillId="0" borderId="7" xfId="0" applyNumberFormat="1" applyFont="1" applyBorder="1" applyAlignment="1">
      <alignment horizontal="right"/>
    </xf>
    <xf numFmtId="164" fontId="33" fillId="6" borderId="7" xfId="0" applyNumberFormat="1" applyFont="1" applyFill="1" applyBorder="1" applyAlignment="1">
      <alignment horizontal="right"/>
    </xf>
    <xf numFmtId="164" fontId="34" fillId="3" borderId="29" xfId="0" applyNumberFormat="1" applyFont="1" applyFill="1" applyBorder="1" applyAlignment="1">
      <alignment horizontal="right"/>
    </xf>
    <xf numFmtId="164" fontId="34" fillId="3" borderId="30" xfId="0" applyNumberFormat="1" applyFont="1" applyFill="1" applyBorder="1" applyAlignment="1">
      <alignment horizontal="right"/>
    </xf>
    <xf numFmtId="164" fontId="35" fillId="3" borderId="31" xfId="0" applyNumberFormat="1" applyFont="1" applyFill="1" applyBorder="1" applyAlignment="1">
      <alignment horizontal="center"/>
    </xf>
    <xf numFmtId="164" fontId="34" fillId="3" borderId="23" xfId="0" applyNumberFormat="1" applyFont="1" applyFill="1" applyBorder="1" applyAlignment="1">
      <alignment horizontal="left"/>
    </xf>
    <xf numFmtId="164" fontId="2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12" fillId="0" borderId="9" xfId="0" applyFont="1" applyBorder="1" applyAlignment="1">
      <alignment horizontal="center"/>
    </xf>
    <xf numFmtId="0" fontId="2" fillId="0" borderId="8" xfId="0" applyFont="1" applyBorder="1"/>
    <xf numFmtId="0" fontId="14" fillId="3" borderId="10" xfId="0" applyFont="1" applyFill="1" applyBorder="1" applyAlignment="1">
      <alignment horizontal="left" vertical="top" wrapText="1"/>
    </xf>
    <xf numFmtId="0" fontId="2" fillId="0" borderId="11" xfId="0" applyFont="1" applyBorder="1"/>
    <xf numFmtId="0" fontId="2" fillId="0" borderId="12" xfId="0" applyFont="1" applyBorder="1"/>
    <xf numFmtId="0" fontId="15" fillId="0" borderId="9" xfId="0" applyFont="1" applyBorder="1" applyAlignment="1">
      <alignment horizontal="center" vertical="top" wrapText="1"/>
    </xf>
    <xf numFmtId="0" fontId="2" fillId="0" borderId="13" xfId="0" applyFont="1" applyBorder="1"/>
    <xf numFmtId="0" fontId="16" fillId="0" borderId="9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center"/>
    </xf>
    <xf numFmtId="0" fontId="2" fillId="0" borderId="15" xfId="0" applyFont="1" applyBorder="1"/>
    <xf numFmtId="0" fontId="2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164" fontId="20" fillId="0" borderId="9" xfId="0" applyNumberFormat="1" applyFont="1" applyBorder="1" applyAlignment="1">
      <alignment horizontal="right"/>
    </xf>
    <xf numFmtId="0" fontId="29" fillId="0" borderId="9" xfId="0" applyFont="1" applyBorder="1" applyAlignment="1">
      <alignment horizontal="left" wrapText="1"/>
    </xf>
    <xf numFmtId="0" fontId="21" fillId="0" borderId="9" xfId="0" applyFont="1" applyBorder="1" applyAlignment="1">
      <alignment horizontal="left" wrapText="1"/>
    </xf>
    <xf numFmtId="0" fontId="6" fillId="4" borderId="1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6" fillId="0" borderId="0" xfId="0" applyFont="1" applyAlignment="1">
      <alignment horizontal="center"/>
    </xf>
    <xf numFmtId="0" fontId="2" fillId="0" borderId="28" xfId="0" applyFont="1" applyBorder="1"/>
    <xf numFmtId="0" fontId="31" fillId="0" borderId="9" xfId="0" applyFont="1" applyBorder="1" applyAlignment="1">
      <alignment horizontal="center" vertical="center"/>
    </xf>
    <xf numFmtId="0" fontId="25" fillId="5" borderId="32" xfId="0" applyFont="1" applyFill="1" applyBorder="1"/>
    <xf numFmtId="164" fontId="25" fillId="5" borderId="32" xfId="0" applyNumberFormat="1" applyFont="1" applyFill="1" applyBorder="1"/>
  </cellXfs>
  <cellStyles count="1">
    <cellStyle name="Normal" xfId="0" builtinId="0"/>
  </cellStyles>
  <dxfs count="4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8">
    <tableStyle name="Página1-style" pivot="0" count="3" xr9:uid="{00000000-0011-0000-FFFF-FFFF00000000}">
      <tableStyleElement type="headerRow" dxfId="45"/>
      <tableStyleElement type="firstRowStripe" dxfId="44"/>
      <tableStyleElement type="secondRowStripe" dxfId="43"/>
    </tableStyle>
    <tableStyle name="Página1-style 2" pivot="0" count="3" xr9:uid="{00000000-0011-0000-FFFF-FFFF01000000}">
      <tableStyleElement type="headerRow" dxfId="42"/>
      <tableStyleElement type="firstRowStripe" dxfId="41"/>
      <tableStyleElement type="secondRowStripe" dxfId="40"/>
    </tableStyle>
    <tableStyle name="Página1-style 3" pivot="0" count="3" xr9:uid="{00000000-0011-0000-FFFF-FFFF02000000}">
      <tableStyleElement type="headerRow" dxfId="39"/>
      <tableStyleElement type="firstRowStripe" dxfId="38"/>
      <tableStyleElement type="secondRowStripe" dxfId="37"/>
    </tableStyle>
    <tableStyle name="Página1-style 4" pivot="0" count="3" xr9:uid="{00000000-0011-0000-FFFF-FFFF03000000}">
      <tableStyleElement type="headerRow" dxfId="36"/>
      <tableStyleElement type="firstRowStripe" dxfId="35"/>
      <tableStyleElement type="secondRowStripe" dxfId="34"/>
    </tableStyle>
    <tableStyle name="Página1-style 5" pivot="0" count="3" xr9:uid="{00000000-0011-0000-FFFF-FFFF04000000}">
      <tableStyleElement type="headerRow" dxfId="33"/>
      <tableStyleElement type="firstRowStripe" dxfId="32"/>
      <tableStyleElement type="secondRowStripe" dxfId="31"/>
    </tableStyle>
    <tableStyle name="Página1-style 6" pivot="0" count="3" xr9:uid="{00000000-0011-0000-FFFF-FFFF05000000}">
      <tableStyleElement type="headerRow" dxfId="30"/>
      <tableStyleElement type="firstRowStripe" dxfId="29"/>
      <tableStyleElement type="secondRowStripe" dxfId="28"/>
    </tableStyle>
    <tableStyle name="Página1-style 7" pivot="0" count="3" xr9:uid="{00000000-0011-0000-FFFF-FFFF06000000}">
      <tableStyleElement type="headerRow" dxfId="27"/>
      <tableStyleElement type="firstRowStripe" dxfId="26"/>
      <tableStyleElement type="secondRowStripe" dxfId="25"/>
    </tableStyle>
    <tableStyle name="Página1-style 8" pivot="0" count="2" xr9:uid="{00000000-0011-0000-FFFF-FFFF07000000}">
      <tableStyleElement type="firstRowStripe" dxfId="24"/>
      <tableStyleElement type="secondRowStripe" dxfId="23"/>
    </tableStyle>
    <tableStyle name="Página1-style 9" pivot="0" count="2" xr9:uid="{00000000-0011-0000-FFFF-FFFF08000000}">
      <tableStyleElement type="firstRowStripe" dxfId="22"/>
      <tableStyleElement type="secondRowStripe" dxfId="21"/>
    </tableStyle>
    <tableStyle name="Página1-style 10" pivot="0" count="2" xr9:uid="{00000000-0011-0000-FFFF-FFFF09000000}">
      <tableStyleElement type="firstRowStripe" dxfId="20"/>
      <tableStyleElement type="secondRowStripe" dxfId="19"/>
    </tableStyle>
    <tableStyle name="Página1-style 11" pivot="0" count="2" xr9:uid="{00000000-0011-0000-FFFF-FFFF0A000000}">
      <tableStyleElement type="firstRowStripe" dxfId="18"/>
      <tableStyleElement type="secondRowStripe" dxfId="17"/>
    </tableStyle>
    <tableStyle name="Página1-style 12" pivot="0" count="3" xr9:uid="{00000000-0011-0000-FFFF-FFFF0B000000}">
      <tableStyleElement type="headerRow" dxfId="16"/>
      <tableStyleElement type="firstRowStripe" dxfId="15"/>
      <tableStyleElement type="secondRowStripe" dxfId="14"/>
    </tableStyle>
    <tableStyle name="Página1-style 13" pivot="0" count="3" xr9:uid="{00000000-0011-0000-FFFF-FFFF0C000000}">
      <tableStyleElement type="headerRow" dxfId="13"/>
      <tableStyleElement type="firstRowStripe" dxfId="12"/>
      <tableStyleElement type="secondRowStripe" dxfId="11"/>
    </tableStyle>
    <tableStyle name="Página1-style 14" pivot="0" count="3" xr9:uid="{00000000-0011-0000-FFFF-FFFF0D000000}">
      <tableStyleElement type="headerRow" dxfId="10"/>
      <tableStyleElement type="firstRowStripe" dxfId="9"/>
      <tableStyleElement type="secondRowStripe" dxfId="8"/>
    </tableStyle>
    <tableStyle name="Página1-style 15" pivot="0" count="2" xr9:uid="{00000000-0011-0000-FFFF-FFFF0E000000}">
      <tableStyleElement type="firstRowStripe" dxfId="7"/>
      <tableStyleElement type="secondRowStripe" dxfId="6"/>
    </tableStyle>
    <tableStyle name="Página1-style 16" pivot="0" count="2" xr9:uid="{00000000-0011-0000-FFFF-FFFF0F000000}">
      <tableStyleElement type="firstRowStripe" dxfId="5"/>
      <tableStyleElement type="secondRowStripe" dxfId="4"/>
    </tableStyle>
    <tableStyle name="Página1-style 17" pivot="0" count="2" xr9:uid="{00000000-0011-0000-FFFF-FFFF10000000}">
      <tableStyleElement type="firstRowStripe" dxfId="3"/>
      <tableStyleElement type="secondRowStripe" dxfId="2"/>
    </tableStyle>
    <tableStyle name="Página1-style 18" pivot="0" count="2" xr9:uid="{00000000-0011-0000-FFFF-FFFF1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G8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Págin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E77" headerRowCount="0">
  <tableColumns count="1">
    <tableColumn id="1" xr3:uid="{00000000-0010-0000-0900-000001000000}" name="Column1"/>
  </tableColumns>
  <tableStyleInfo name="Página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G77" headerRowCount="0">
  <tableColumns count="1">
    <tableColumn id="1" xr3:uid="{00000000-0010-0000-0A00-000001000000}" name="Column1"/>
  </tableColumns>
  <tableStyleInfo name="Página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E87" headerRowCount="0">
  <tableColumns count="1">
    <tableColumn id="1" xr3:uid="{00000000-0010-0000-0B00-000001000000}" name="Column1"/>
  </tableColumns>
  <tableStyleInfo name="Página1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87:F88" headerRowCount="0">
  <tableColumns count="1">
    <tableColumn id="1" xr3:uid="{00000000-0010-0000-0C00-000001000000}" name="Column1"/>
  </tableColumns>
  <tableStyleInfo name="Página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87" headerRowCount="0">
  <tableColumns count="1">
    <tableColumn id="1" xr3:uid="{00000000-0010-0000-0D00-000001000000}" name="Column1"/>
  </tableColumns>
  <tableStyleInfo name="Página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B88:C88" headerRowCount="0">
  <tableColumns count="2">
    <tableColumn id="1" xr3:uid="{00000000-0010-0000-0E00-000001000000}" name="Column1"/>
    <tableColumn id="2" xr3:uid="{00000000-0010-0000-0E00-000002000000}" name="Column2"/>
  </tableColumns>
  <tableStyleInfo name="Página1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D88" headerRowCount="0">
  <tableColumns count="1">
    <tableColumn id="1" xr3:uid="{00000000-0010-0000-0F00-000001000000}" name="Column1"/>
  </tableColumns>
  <tableStyleInfo name="Página1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E88" headerRowCount="0">
  <tableColumns count="1">
    <tableColumn id="1" xr3:uid="{00000000-0010-0000-1000-000001000000}" name="Column1"/>
  </tableColumns>
  <tableStyleInfo name="Página1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G88" headerRowCount="0">
  <tableColumns count="1">
    <tableColumn id="1" xr3:uid="{00000000-0010-0000-1100-000001000000}" name="Column1"/>
  </tableColumns>
  <tableStyleInfo name="Página1-style 1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2:G15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Página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30:G4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Página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52:G60" headerRowCount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</tableColumns>
  <tableStyleInfo name="Página1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76" headerRowCount="0">
  <tableColumns count="1">
    <tableColumn id="1" xr3:uid="{00000000-0010-0000-0400-000001000000}" name="Column1"/>
  </tableColumns>
  <tableStyleInfo name="Página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F76:F77" headerRowCount="0">
  <tableColumns count="1">
    <tableColumn id="1" xr3:uid="{00000000-0010-0000-0500-000001000000}" name="Column1"/>
  </tableColumns>
  <tableStyleInfo name="Página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76:H76" headerRowCount="0">
  <tableColumns count="2">
    <tableColumn id="1" xr3:uid="{00000000-0010-0000-0600-000001000000}" name="Column1"/>
    <tableColumn id="2" xr3:uid="{00000000-0010-0000-0600-000002000000}" name="Column2"/>
  </tableColumns>
  <tableStyleInfo name="Página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77:C77" headerRowCount="0">
  <tableColumns count="2">
    <tableColumn id="1" xr3:uid="{00000000-0010-0000-0700-000001000000}" name="Column1"/>
    <tableColumn id="2" xr3:uid="{00000000-0010-0000-0700-000002000000}" name="Column2"/>
  </tableColumns>
  <tableStyleInfo name="Página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D77" headerRowCount="0">
  <tableColumns count="1">
    <tableColumn id="1" xr3:uid="{00000000-0010-0000-0800-000001000000}" name="Column1"/>
  </tableColumns>
  <tableStyleInfo name="Página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hyperlink" Target="https://www.salario.com.br/profissao/programador-de-sistemas-de-informacao-cbo-317110/" TargetMode="Externa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hyperlink" Target="https://www.salario.com.br/profissao/analista-de-sistemas-informatica-cbo-212405/" TargetMode="Externa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0"/>
  <sheetViews>
    <sheetView tabSelected="1" workbookViewId="0">
      <selection activeCell="H88" sqref="H88"/>
    </sheetView>
  </sheetViews>
  <sheetFormatPr defaultColWidth="14.42578125" defaultRowHeight="15" customHeight="1" x14ac:dyDescent="0.2"/>
  <cols>
    <col min="1" max="1" width="18.5703125" customWidth="1"/>
    <col min="2" max="3" width="27.28515625" customWidth="1"/>
    <col min="4" max="4" width="65.140625" customWidth="1"/>
    <col min="5" max="5" width="10.7109375" customWidth="1"/>
    <col min="6" max="6" width="33.140625" customWidth="1"/>
    <col min="7" max="7" width="35.85546875" customWidth="1"/>
    <col min="8" max="9" width="25.140625" customWidth="1"/>
  </cols>
  <sheetData>
    <row r="1" spans="1:27" ht="57" customHeight="1" x14ac:dyDescent="0.2">
      <c r="A1" s="71" t="s">
        <v>0</v>
      </c>
      <c r="B1" s="72"/>
      <c r="C1" s="72"/>
      <c r="D1" s="72"/>
      <c r="E1" s="72"/>
      <c r="F1" s="72"/>
      <c r="G1" s="72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7" customHeight="1" x14ac:dyDescent="0.2">
      <c r="A2" s="74"/>
      <c r="B2" s="75"/>
      <c r="C2" s="75"/>
      <c r="D2" s="75"/>
      <c r="E2" s="75"/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6.75" customHeight="1" x14ac:dyDescent="0.2">
      <c r="A3" s="77" t="s">
        <v>1</v>
      </c>
      <c r="B3" s="78"/>
      <c r="C3" s="78"/>
      <c r="D3" s="78"/>
      <c r="E3" s="78"/>
      <c r="F3" s="78"/>
      <c r="G3" s="78"/>
      <c r="H3" s="7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36.75" customHeight="1" x14ac:dyDescent="0.2">
      <c r="A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">
      <c r="A5" s="4"/>
      <c r="B5" s="5"/>
      <c r="C5" s="6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27" ht="19.5" customHeight="1" x14ac:dyDescent="0.3">
      <c r="A6" s="7"/>
      <c r="B6" s="5"/>
      <c r="C6" s="8" t="s">
        <v>7</v>
      </c>
      <c r="D6" s="9" t="s">
        <v>8</v>
      </c>
      <c r="E6" s="10">
        <v>1</v>
      </c>
      <c r="F6" s="11"/>
      <c r="G6" s="10">
        <f t="shared" ref="G6:G8" si="0">E6*F6</f>
        <v>0</v>
      </c>
    </row>
    <row r="7" spans="1:27" ht="18.75" customHeight="1" x14ac:dyDescent="0.3">
      <c r="A7" s="7"/>
      <c r="B7" s="10"/>
      <c r="C7" s="8" t="s">
        <v>9</v>
      </c>
      <c r="D7" s="12" t="s">
        <v>10</v>
      </c>
      <c r="E7" s="10">
        <v>2</v>
      </c>
      <c r="F7" s="13"/>
      <c r="G7" s="10">
        <f t="shared" si="0"/>
        <v>0</v>
      </c>
      <c r="H7" s="14"/>
    </row>
    <row r="8" spans="1:27" ht="21.75" customHeight="1" x14ac:dyDescent="0.3">
      <c r="A8" s="7"/>
      <c r="B8" s="10"/>
      <c r="C8" s="8" t="s">
        <v>11</v>
      </c>
      <c r="D8" s="10" t="s">
        <v>12</v>
      </c>
      <c r="E8" s="10">
        <v>3</v>
      </c>
      <c r="F8" s="15">
        <v>2</v>
      </c>
      <c r="G8" s="10">
        <f t="shared" si="0"/>
        <v>6</v>
      </c>
      <c r="H8" s="16"/>
    </row>
    <row r="9" spans="1:27" ht="26.25" customHeight="1" x14ac:dyDescent="0.35">
      <c r="A9" s="16"/>
      <c r="B9" s="16"/>
      <c r="C9" s="16"/>
      <c r="D9" s="16"/>
      <c r="E9" s="17"/>
      <c r="F9" s="18" t="s">
        <v>13</v>
      </c>
      <c r="G9" s="19">
        <f>SUM(G6:G8)</f>
        <v>6</v>
      </c>
      <c r="H9" s="16"/>
    </row>
    <row r="10" spans="1:27" ht="77.25" customHeight="1" x14ac:dyDescent="0.2">
      <c r="A10" s="77" t="s">
        <v>14</v>
      </c>
      <c r="B10" s="78"/>
      <c r="C10" s="78"/>
      <c r="D10" s="78"/>
      <c r="E10" s="78"/>
      <c r="F10" s="78"/>
      <c r="G10" s="78"/>
      <c r="H10" s="7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/>
    <row r="12" spans="1:27" ht="23.25" customHeight="1" x14ac:dyDescent="0.3">
      <c r="A12" s="4"/>
      <c r="B12" s="5"/>
      <c r="C12" s="6" t="s">
        <v>15</v>
      </c>
      <c r="D12" s="5" t="s">
        <v>3</v>
      </c>
      <c r="E12" s="5" t="s">
        <v>4</v>
      </c>
      <c r="F12" s="20" t="s">
        <v>16</v>
      </c>
      <c r="G12" s="5" t="s">
        <v>6</v>
      </c>
    </row>
    <row r="13" spans="1:27" ht="33" customHeight="1" x14ac:dyDescent="0.3">
      <c r="A13" s="7"/>
      <c r="B13" s="10"/>
      <c r="C13" s="8" t="s">
        <v>17</v>
      </c>
      <c r="D13" s="9" t="s">
        <v>18</v>
      </c>
      <c r="E13" s="10">
        <v>5</v>
      </c>
      <c r="F13" s="11">
        <v>5</v>
      </c>
      <c r="G13" s="10">
        <f t="shared" ref="G13:G15" si="1">E13*F13</f>
        <v>25</v>
      </c>
    </row>
    <row r="14" spans="1:27" ht="39.75" customHeight="1" x14ac:dyDescent="0.3">
      <c r="A14" s="7"/>
      <c r="B14" s="10"/>
      <c r="C14" s="8" t="s">
        <v>19</v>
      </c>
      <c r="D14" s="12" t="s">
        <v>20</v>
      </c>
      <c r="E14" s="10">
        <v>10</v>
      </c>
      <c r="F14" s="13"/>
      <c r="G14" s="10">
        <f t="shared" si="1"/>
        <v>0</v>
      </c>
      <c r="H14" s="14"/>
    </row>
    <row r="15" spans="1:27" ht="42" customHeight="1" x14ac:dyDescent="0.3">
      <c r="A15" s="7"/>
      <c r="B15" s="10"/>
      <c r="C15" s="8" t="s">
        <v>21</v>
      </c>
      <c r="D15" s="21" t="s">
        <v>22</v>
      </c>
      <c r="E15" s="10">
        <v>15</v>
      </c>
      <c r="F15" s="15"/>
      <c r="G15" s="10">
        <f t="shared" si="1"/>
        <v>0</v>
      </c>
      <c r="H15" s="16"/>
    </row>
    <row r="16" spans="1:27" ht="21.75" customHeight="1" x14ac:dyDescent="0.35">
      <c r="A16" s="16"/>
      <c r="B16" s="16"/>
      <c r="C16" s="16"/>
      <c r="D16" s="16"/>
      <c r="E16" s="17"/>
      <c r="F16" s="18" t="s">
        <v>23</v>
      </c>
      <c r="G16" s="19">
        <f>SUM(G13:G15)</f>
        <v>25</v>
      </c>
      <c r="H16" s="16"/>
    </row>
    <row r="17" spans="1:27" ht="81.75" customHeight="1" x14ac:dyDescent="0.2">
      <c r="A17" s="77" t="s">
        <v>24</v>
      </c>
      <c r="B17" s="78"/>
      <c r="C17" s="78"/>
      <c r="D17" s="78"/>
      <c r="E17" s="78"/>
      <c r="F17" s="78"/>
      <c r="G17" s="78"/>
      <c r="H17" s="7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customHeight="1" x14ac:dyDescent="0.2">
      <c r="A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4.75" customHeight="1" x14ac:dyDescent="0.35">
      <c r="B19" s="22"/>
      <c r="C19" s="79" t="s">
        <v>25</v>
      </c>
      <c r="D19" s="80"/>
    </row>
    <row r="20" spans="1:27" ht="39.75" customHeight="1" x14ac:dyDescent="0.35">
      <c r="B20" s="23"/>
      <c r="C20" s="24" t="s">
        <v>26</v>
      </c>
      <c r="D20" s="25">
        <f>G9+G16</f>
        <v>31</v>
      </c>
    </row>
    <row r="21" spans="1:27" ht="15.75" customHeight="1" x14ac:dyDescent="0.2"/>
    <row r="22" spans="1:27" ht="15.75" customHeight="1" x14ac:dyDescent="0.2"/>
    <row r="23" spans="1:27" ht="48.75" customHeight="1" x14ac:dyDescent="0.2">
      <c r="A23" s="81" t="s">
        <v>27</v>
      </c>
      <c r="B23" s="82"/>
      <c r="C23" s="82"/>
      <c r="D23" s="82"/>
      <c r="E23" s="82"/>
      <c r="F23" s="8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33" customHeight="1" x14ac:dyDescent="0.2">
      <c r="B24" s="84" t="s">
        <v>28</v>
      </c>
      <c r="C24" s="85"/>
      <c r="D24" s="85"/>
      <c r="E24" s="85"/>
      <c r="F24" s="85"/>
      <c r="G24" s="8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35.25" customHeight="1" x14ac:dyDescent="0.2">
      <c r="B25" s="86" t="s">
        <v>29</v>
      </c>
      <c r="C25" s="85"/>
      <c r="D25" s="85"/>
      <c r="E25" s="85"/>
      <c r="F25" s="85"/>
      <c r="G25" s="8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63" customHeight="1" x14ac:dyDescent="0.2">
      <c r="B26" s="86" t="s">
        <v>30</v>
      </c>
      <c r="C26" s="85"/>
      <c r="D26" s="85"/>
      <c r="E26" s="85"/>
      <c r="F26" s="85"/>
      <c r="G26" s="8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1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11.75" customHeight="1" x14ac:dyDescent="0.2">
      <c r="A28" s="77" t="s">
        <v>31</v>
      </c>
      <c r="B28" s="78"/>
      <c r="C28" s="78"/>
      <c r="D28" s="78"/>
      <c r="E28" s="78"/>
      <c r="F28" s="78"/>
      <c r="G28" s="78"/>
      <c r="H28" s="7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3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">
      <c r="A30" s="4"/>
      <c r="B30" s="26"/>
      <c r="C30" s="6" t="s">
        <v>32</v>
      </c>
      <c r="D30" s="5" t="s">
        <v>33</v>
      </c>
      <c r="E30" s="5" t="s">
        <v>4</v>
      </c>
      <c r="F30" s="5" t="s">
        <v>34</v>
      </c>
      <c r="G30" s="5" t="s">
        <v>6</v>
      </c>
    </row>
    <row r="31" spans="1:27" ht="25.5" customHeight="1" x14ac:dyDescent="0.3">
      <c r="A31" s="7"/>
      <c r="B31" s="26"/>
      <c r="C31" s="6" t="s">
        <v>35</v>
      </c>
      <c r="D31" s="27" t="s">
        <v>36</v>
      </c>
      <c r="E31" s="10">
        <v>2</v>
      </c>
      <c r="F31" s="10">
        <v>2</v>
      </c>
      <c r="G31" s="10">
        <f t="shared" ref="G31:G43" si="2">E31*F31</f>
        <v>4</v>
      </c>
    </row>
    <row r="32" spans="1:27" ht="25.5" customHeight="1" x14ac:dyDescent="0.3">
      <c r="A32" s="7"/>
      <c r="B32" s="26"/>
      <c r="C32" s="6" t="s">
        <v>37</v>
      </c>
      <c r="D32" s="27" t="s">
        <v>38</v>
      </c>
      <c r="E32" s="10">
        <v>2</v>
      </c>
      <c r="F32" s="10">
        <v>3</v>
      </c>
      <c r="G32" s="10">
        <f t="shared" si="2"/>
        <v>6</v>
      </c>
    </row>
    <row r="33" spans="1:27" ht="25.5" customHeight="1" x14ac:dyDescent="0.3">
      <c r="A33" s="7"/>
      <c r="B33" s="26"/>
      <c r="C33" s="6" t="s">
        <v>39</v>
      </c>
      <c r="D33" s="27" t="s">
        <v>40</v>
      </c>
      <c r="E33" s="10">
        <v>1</v>
      </c>
      <c r="F33" s="10">
        <v>3</v>
      </c>
      <c r="G33" s="10">
        <f t="shared" si="2"/>
        <v>3</v>
      </c>
    </row>
    <row r="34" spans="1:27" ht="25.5" customHeight="1" x14ac:dyDescent="0.3">
      <c r="A34" s="7"/>
      <c r="B34" s="26"/>
      <c r="C34" s="6" t="s">
        <v>41</v>
      </c>
      <c r="D34" s="27" t="s">
        <v>42</v>
      </c>
      <c r="E34" s="10">
        <v>1</v>
      </c>
      <c r="F34" s="10">
        <v>3</v>
      </c>
      <c r="G34" s="10">
        <f t="shared" si="2"/>
        <v>3</v>
      </c>
    </row>
    <row r="35" spans="1:27" ht="25.5" customHeight="1" x14ac:dyDescent="0.3">
      <c r="A35" s="7"/>
      <c r="B35" s="26"/>
      <c r="C35" s="6" t="s">
        <v>43</v>
      </c>
      <c r="D35" s="27" t="s">
        <v>44</v>
      </c>
      <c r="E35" s="10">
        <v>1</v>
      </c>
      <c r="F35" s="10">
        <v>3</v>
      </c>
      <c r="G35" s="10">
        <f t="shared" si="2"/>
        <v>3</v>
      </c>
    </row>
    <row r="36" spans="1:27" ht="25.5" customHeight="1" x14ac:dyDescent="0.3">
      <c r="A36" s="7"/>
      <c r="B36" s="26"/>
      <c r="C36" s="6" t="s">
        <v>45</v>
      </c>
      <c r="D36" s="27" t="s">
        <v>46</v>
      </c>
      <c r="E36" s="10">
        <v>0.5</v>
      </c>
      <c r="F36" s="10">
        <v>1</v>
      </c>
      <c r="G36" s="10">
        <f t="shared" si="2"/>
        <v>0.5</v>
      </c>
    </row>
    <row r="37" spans="1:27" ht="25.5" customHeight="1" x14ac:dyDescent="0.3">
      <c r="A37" s="7"/>
      <c r="B37" s="26"/>
      <c r="C37" s="6" t="s">
        <v>47</v>
      </c>
      <c r="D37" s="27" t="s">
        <v>48</v>
      </c>
      <c r="E37" s="10">
        <v>0.5</v>
      </c>
      <c r="F37" s="10">
        <v>2</v>
      </c>
      <c r="G37" s="10">
        <f t="shared" si="2"/>
        <v>1</v>
      </c>
    </row>
    <row r="38" spans="1:27" ht="25.5" customHeight="1" x14ac:dyDescent="0.3">
      <c r="A38" s="7"/>
      <c r="B38" s="26"/>
      <c r="C38" s="6" t="s">
        <v>49</v>
      </c>
      <c r="D38" s="27" t="s">
        <v>50</v>
      </c>
      <c r="E38" s="10">
        <v>2</v>
      </c>
      <c r="F38" s="10">
        <v>3</v>
      </c>
      <c r="G38" s="10">
        <f t="shared" si="2"/>
        <v>6</v>
      </c>
    </row>
    <row r="39" spans="1:27" ht="25.5" customHeight="1" x14ac:dyDescent="0.3">
      <c r="A39" s="7"/>
      <c r="B39" s="26"/>
      <c r="C39" s="6" t="s">
        <v>51</v>
      </c>
      <c r="D39" s="27" t="s">
        <v>52</v>
      </c>
      <c r="E39" s="10">
        <v>1</v>
      </c>
      <c r="F39" s="10">
        <v>2</v>
      </c>
      <c r="G39" s="10">
        <f t="shared" si="2"/>
        <v>2</v>
      </c>
    </row>
    <row r="40" spans="1:27" ht="25.5" customHeight="1" x14ac:dyDescent="0.3">
      <c r="A40" s="7"/>
      <c r="B40" s="26"/>
      <c r="C40" s="6" t="s">
        <v>53</v>
      </c>
      <c r="D40" s="27" t="s">
        <v>54</v>
      </c>
      <c r="E40" s="10">
        <v>1</v>
      </c>
      <c r="F40" s="10">
        <v>1</v>
      </c>
      <c r="G40" s="10">
        <f t="shared" si="2"/>
        <v>1</v>
      </c>
    </row>
    <row r="41" spans="1:27" ht="25.5" customHeight="1" x14ac:dyDescent="0.3">
      <c r="A41" s="7"/>
      <c r="B41" s="26"/>
      <c r="C41" s="6" t="s">
        <v>55</v>
      </c>
      <c r="D41" s="27" t="s">
        <v>56</v>
      </c>
      <c r="E41" s="10">
        <v>1</v>
      </c>
      <c r="F41" s="10">
        <v>2</v>
      </c>
      <c r="G41" s="10">
        <f t="shared" si="2"/>
        <v>2</v>
      </c>
    </row>
    <row r="42" spans="1:27" ht="25.5" customHeight="1" x14ac:dyDescent="0.3">
      <c r="A42" s="7"/>
      <c r="B42" s="26"/>
      <c r="C42" s="6" t="s">
        <v>57</v>
      </c>
      <c r="D42" s="27" t="s">
        <v>58</v>
      </c>
      <c r="E42" s="10">
        <v>1</v>
      </c>
      <c r="F42" s="10">
        <v>0</v>
      </c>
      <c r="G42" s="10">
        <f t="shared" si="2"/>
        <v>0</v>
      </c>
    </row>
    <row r="43" spans="1:27" ht="25.5" customHeight="1" x14ac:dyDescent="0.3">
      <c r="A43" s="7"/>
      <c r="B43" s="26"/>
      <c r="C43" s="6" t="s">
        <v>59</v>
      </c>
      <c r="D43" s="27" t="s">
        <v>60</v>
      </c>
      <c r="E43" s="10">
        <v>1</v>
      </c>
      <c r="F43" s="10">
        <v>1</v>
      </c>
      <c r="G43" s="10">
        <f t="shared" si="2"/>
        <v>1</v>
      </c>
    </row>
    <row r="44" spans="1:27" ht="25.5" customHeight="1" x14ac:dyDescent="0.35">
      <c r="A44" s="16"/>
      <c r="B44" s="16"/>
      <c r="C44" s="16"/>
      <c r="D44" s="16"/>
      <c r="E44" s="17"/>
      <c r="F44" s="18" t="s">
        <v>23</v>
      </c>
      <c r="G44" s="19">
        <f>SUM(G31:G43)</f>
        <v>32.5</v>
      </c>
      <c r="H44" s="16"/>
    </row>
    <row r="45" spans="1:27" ht="15.75" customHeight="1" x14ac:dyDescent="0.2"/>
    <row r="46" spans="1:27" ht="51.75" customHeight="1" x14ac:dyDescent="0.2">
      <c r="A46" s="77" t="s">
        <v>61</v>
      </c>
      <c r="B46" s="78"/>
      <c r="C46" s="78"/>
      <c r="D46" s="78"/>
      <c r="E46" s="78"/>
      <c r="F46" s="78"/>
      <c r="G46" s="78"/>
      <c r="H46" s="7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34.5" customHeight="1" x14ac:dyDescent="0.35">
      <c r="B47" s="22"/>
      <c r="C47" s="79" t="s">
        <v>62</v>
      </c>
      <c r="D47" s="80"/>
    </row>
    <row r="48" spans="1:27" ht="34.5" customHeight="1" x14ac:dyDescent="0.35">
      <c r="B48" s="23"/>
      <c r="C48" s="24" t="s">
        <v>63</v>
      </c>
      <c r="D48" s="25">
        <f>0.6+(0.01*G44)</f>
        <v>0.92500000000000004</v>
      </c>
    </row>
    <row r="49" spans="1:27" ht="15.75" customHeight="1" x14ac:dyDescent="0.2"/>
    <row r="50" spans="1:27" ht="111" customHeight="1" x14ac:dyDescent="0.2">
      <c r="A50" s="77" t="s">
        <v>64</v>
      </c>
      <c r="B50" s="78"/>
      <c r="C50" s="78"/>
      <c r="D50" s="78"/>
      <c r="E50" s="78"/>
      <c r="F50" s="78"/>
      <c r="G50" s="78"/>
      <c r="H50" s="7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/>
    <row r="52" spans="1:27" ht="42.75" customHeight="1" x14ac:dyDescent="0.5">
      <c r="B52" s="28"/>
      <c r="C52" s="29" t="s">
        <v>32</v>
      </c>
      <c r="D52" s="30" t="s">
        <v>33</v>
      </c>
      <c r="E52" s="30" t="s">
        <v>4</v>
      </c>
      <c r="F52" s="30" t="s">
        <v>34</v>
      </c>
      <c r="G52" s="30" t="s">
        <v>6</v>
      </c>
    </row>
    <row r="53" spans="1:27" ht="44.25" customHeight="1" x14ac:dyDescent="0.35">
      <c r="B53" s="28"/>
      <c r="C53" s="31" t="s">
        <v>65</v>
      </c>
      <c r="D53" s="32" t="s">
        <v>66</v>
      </c>
      <c r="E53" s="33">
        <v>1.5</v>
      </c>
      <c r="F53" s="33">
        <v>5</v>
      </c>
      <c r="G53" s="33">
        <f t="shared" ref="G53:G60" si="3">E53*F53</f>
        <v>7.5</v>
      </c>
    </row>
    <row r="54" spans="1:27" ht="44.25" customHeight="1" x14ac:dyDescent="0.35">
      <c r="B54" s="28"/>
      <c r="C54" s="31" t="s">
        <v>67</v>
      </c>
      <c r="D54" s="32" t="s">
        <v>68</v>
      </c>
      <c r="E54" s="33">
        <v>0.5</v>
      </c>
      <c r="F54" s="33">
        <v>1</v>
      </c>
      <c r="G54" s="33">
        <f t="shared" si="3"/>
        <v>0.5</v>
      </c>
    </row>
    <row r="55" spans="1:27" ht="44.25" customHeight="1" x14ac:dyDescent="0.35">
      <c r="B55" s="28"/>
      <c r="C55" s="31" t="s">
        <v>69</v>
      </c>
      <c r="D55" s="32" t="s">
        <v>70</v>
      </c>
      <c r="E55" s="33">
        <v>1</v>
      </c>
      <c r="F55" s="33">
        <v>5</v>
      </c>
      <c r="G55" s="33">
        <f t="shared" si="3"/>
        <v>5</v>
      </c>
    </row>
    <row r="56" spans="1:27" ht="44.25" customHeight="1" x14ac:dyDescent="0.35">
      <c r="B56" s="28"/>
      <c r="C56" s="31" t="s">
        <v>71</v>
      </c>
      <c r="D56" s="32" t="s">
        <v>72</v>
      </c>
      <c r="E56" s="33">
        <v>0.5</v>
      </c>
      <c r="F56" s="33">
        <v>5</v>
      </c>
      <c r="G56" s="33">
        <f t="shared" si="3"/>
        <v>2.5</v>
      </c>
    </row>
    <row r="57" spans="1:27" ht="44.25" customHeight="1" x14ac:dyDescent="0.35">
      <c r="B57" s="28"/>
      <c r="C57" s="31" t="s">
        <v>73</v>
      </c>
      <c r="D57" s="32" t="s">
        <v>74</v>
      </c>
      <c r="E57" s="33">
        <v>1</v>
      </c>
      <c r="F57" s="33">
        <v>4</v>
      </c>
      <c r="G57" s="33">
        <f t="shared" si="3"/>
        <v>4</v>
      </c>
    </row>
    <row r="58" spans="1:27" ht="44.25" customHeight="1" x14ac:dyDescent="0.35">
      <c r="B58" s="28"/>
      <c r="C58" s="31" t="s">
        <v>75</v>
      </c>
      <c r="D58" s="32" t="s">
        <v>76</v>
      </c>
      <c r="E58" s="33">
        <v>2</v>
      </c>
      <c r="F58" s="33">
        <v>3</v>
      </c>
      <c r="G58" s="33">
        <f t="shared" si="3"/>
        <v>6</v>
      </c>
    </row>
    <row r="59" spans="1:27" ht="44.25" customHeight="1" x14ac:dyDescent="0.35">
      <c r="B59" s="28"/>
      <c r="C59" s="31" t="s">
        <v>77</v>
      </c>
      <c r="D59" s="32" t="s">
        <v>78</v>
      </c>
      <c r="E59" s="33">
        <v>-1</v>
      </c>
      <c r="F59" s="33">
        <v>0</v>
      </c>
      <c r="G59" s="33">
        <f t="shared" si="3"/>
        <v>0</v>
      </c>
    </row>
    <row r="60" spans="1:27" ht="44.25" customHeight="1" x14ac:dyDescent="0.35">
      <c r="B60" s="28"/>
      <c r="C60" s="31" t="s">
        <v>79</v>
      </c>
      <c r="D60" s="32" t="s">
        <v>80</v>
      </c>
      <c r="E60" s="33">
        <v>2</v>
      </c>
      <c r="F60" s="33">
        <v>0</v>
      </c>
      <c r="G60" s="33">
        <f t="shared" si="3"/>
        <v>0</v>
      </c>
    </row>
    <row r="61" spans="1:27" ht="57" customHeight="1" x14ac:dyDescent="0.35">
      <c r="A61" s="16"/>
      <c r="B61" s="16"/>
      <c r="C61" s="16"/>
      <c r="D61" s="16"/>
      <c r="E61" s="34"/>
      <c r="F61" s="35" t="s">
        <v>23</v>
      </c>
      <c r="G61" s="36">
        <f>SUM(G53:G60)</f>
        <v>25.5</v>
      </c>
    </row>
    <row r="62" spans="1:27" ht="15.75" customHeight="1" x14ac:dyDescent="0.2"/>
    <row r="63" spans="1:27" ht="39.75" customHeight="1" x14ac:dyDescent="0.2">
      <c r="A63" s="77" t="s">
        <v>81</v>
      </c>
      <c r="B63" s="78"/>
      <c r="C63" s="78"/>
      <c r="D63" s="78"/>
      <c r="E63" s="78"/>
      <c r="F63" s="78"/>
      <c r="G63" s="78"/>
      <c r="H63" s="7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/>
    <row r="65" spans="1:27" ht="32.25" customHeight="1" x14ac:dyDescent="0.35">
      <c r="B65" s="22"/>
      <c r="C65" s="79" t="s">
        <v>82</v>
      </c>
      <c r="D65" s="80"/>
    </row>
    <row r="66" spans="1:27" ht="32.25" customHeight="1" x14ac:dyDescent="0.35">
      <c r="B66" s="23"/>
      <c r="C66" s="24" t="s">
        <v>83</v>
      </c>
      <c r="D66" s="25">
        <f>1.4+(-0.03*G61)</f>
        <v>0.6349999999999999</v>
      </c>
    </row>
    <row r="67" spans="1:27" ht="15.75" customHeight="1" x14ac:dyDescent="0.2"/>
    <row r="68" spans="1:27" ht="54.75" customHeight="1" x14ac:dyDescent="0.2">
      <c r="A68" s="77" t="s">
        <v>84</v>
      </c>
      <c r="B68" s="78"/>
      <c r="C68" s="78"/>
      <c r="D68" s="78"/>
      <c r="E68" s="78"/>
      <c r="F68" s="78"/>
      <c r="G68" s="78"/>
      <c r="H68" s="7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47.25" customHeight="1" x14ac:dyDescent="0.35">
      <c r="B69" s="22"/>
      <c r="C69" s="87" t="s">
        <v>85</v>
      </c>
      <c r="D69" s="88"/>
    </row>
    <row r="70" spans="1:27" ht="47.25" customHeight="1" x14ac:dyDescent="0.35">
      <c r="B70" s="23"/>
      <c r="C70" s="37" t="s">
        <v>86</v>
      </c>
      <c r="D70" s="38">
        <f>D20*D48*D66</f>
        <v>18.208624999999998</v>
      </c>
    </row>
    <row r="71" spans="1:27" ht="47.25" customHeight="1" x14ac:dyDescent="0.3">
      <c r="C71" s="39"/>
      <c r="D71" s="40" t="s">
        <v>87</v>
      </c>
    </row>
    <row r="72" spans="1:27" ht="15.75" customHeight="1" x14ac:dyDescent="0.2"/>
    <row r="73" spans="1:27" ht="53.25" customHeight="1" x14ac:dyDescent="0.2">
      <c r="A73" s="77" t="s">
        <v>88</v>
      </c>
      <c r="B73" s="78"/>
      <c r="C73" s="78"/>
      <c r="D73" s="78"/>
      <c r="E73" s="78"/>
      <c r="F73" s="78"/>
      <c r="G73" s="78"/>
      <c r="H73" s="7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56.25" customHeight="1" x14ac:dyDescent="0.3">
      <c r="B74" s="89" t="s">
        <v>89</v>
      </c>
      <c r="C74" s="78"/>
      <c r="D74" s="78"/>
      <c r="E74" s="78"/>
      <c r="F74" s="78"/>
      <c r="G74" s="78"/>
    </row>
    <row r="75" spans="1:27" ht="15.75" customHeight="1" x14ac:dyDescent="0.2"/>
    <row r="76" spans="1:27" ht="43.5" customHeight="1" x14ac:dyDescent="0.3">
      <c r="B76" s="41"/>
      <c r="C76" s="42"/>
      <c r="D76" s="42" t="s">
        <v>90</v>
      </c>
      <c r="E76" s="43" t="s">
        <v>91</v>
      </c>
      <c r="F76" s="44" t="s">
        <v>92</v>
      </c>
      <c r="G76" s="45" t="s">
        <v>93</v>
      </c>
      <c r="H76" s="46"/>
    </row>
    <row r="77" spans="1:27" ht="55.5" customHeight="1" x14ac:dyDescent="0.5">
      <c r="B77" s="47"/>
      <c r="C77" s="48" t="s">
        <v>94</v>
      </c>
      <c r="D77" s="49">
        <f>D70</f>
        <v>18.208624999999998</v>
      </c>
      <c r="E77" s="50" t="s">
        <v>95</v>
      </c>
      <c r="F77" s="101">
        <v>20</v>
      </c>
      <c r="G77" s="51">
        <f>D77*F77</f>
        <v>364.17249999999996</v>
      </c>
    </row>
    <row r="78" spans="1:27" ht="15.75" customHeight="1" x14ac:dyDescent="0.35">
      <c r="B78" s="52"/>
      <c r="C78" s="53"/>
      <c r="D78" s="54"/>
      <c r="E78" s="55"/>
      <c r="F78" s="54"/>
      <c r="G78" s="56"/>
    </row>
    <row r="79" spans="1:27" ht="15.75" customHeight="1" x14ac:dyDescent="0.2"/>
    <row r="80" spans="1:27" ht="60.75" customHeight="1" x14ac:dyDescent="0.45">
      <c r="A80" s="90" t="s">
        <v>96</v>
      </c>
      <c r="B80" s="78"/>
      <c r="C80" s="78"/>
      <c r="D80" s="78"/>
      <c r="E80" s="78"/>
      <c r="F80" s="78"/>
      <c r="G80" s="78"/>
      <c r="H80" s="78"/>
    </row>
    <row r="81" spans="2:10" ht="51" customHeight="1" x14ac:dyDescent="0.2">
      <c r="B81" s="91" t="s">
        <v>97</v>
      </c>
      <c r="C81" s="85"/>
      <c r="D81" s="85"/>
      <c r="E81" s="85"/>
      <c r="F81" s="85"/>
      <c r="G81" s="80"/>
    </row>
    <row r="82" spans="2:10" ht="51" customHeight="1" x14ac:dyDescent="0.3">
      <c r="B82" s="93" t="s">
        <v>98</v>
      </c>
      <c r="C82" s="85"/>
      <c r="D82" s="85"/>
      <c r="E82" s="85"/>
      <c r="F82" s="85"/>
      <c r="G82" s="80"/>
    </row>
    <row r="83" spans="2:10" ht="51" customHeight="1" x14ac:dyDescent="0.3">
      <c r="B83" s="93" t="s">
        <v>99</v>
      </c>
      <c r="C83" s="85"/>
      <c r="D83" s="85"/>
      <c r="E83" s="85"/>
      <c r="F83" s="85"/>
      <c r="G83" s="80"/>
    </row>
    <row r="84" spans="2:10" ht="51" customHeight="1" x14ac:dyDescent="0.3">
      <c r="B84" s="94" t="s">
        <v>100</v>
      </c>
      <c r="C84" s="85"/>
      <c r="D84" s="85"/>
      <c r="E84" s="85"/>
      <c r="F84" s="85"/>
      <c r="G84" s="80"/>
    </row>
    <row r="85" spans="2:10" ht="51" customHeight="1" x14ac:dyDescent="0.3">
      <c r="B85" s="94" t="s">
        <v>101</v>
      </c>
      <c r="C85" s="85"/>
      <c r="D85" s="85"/>
      <c r="E85" s="85"/>
      <c r="F85" s="85"/>
      <c r="G85" s="80"/>
    </row>
    <row r="86" spans="2:10" ht="21" customHeight="1" x14ac:dyDescent="0.2"/>
    <row r="87" spans="2:10" ht="39.75" customHeight="1" x14ac:dyDescent="0.3">
      <c r="B87" s="95" t="s">
        <v>102</v>
      </c>
      <c r="C87" s="96"/>
      <c r="D87" s="97"/>
      <c r="E87" s="43" t="s">
        <v>91</v>
      </c>
      <c r="F87" s="44" t="s">
        <v>103</v>
      </c>
      <c r="G87" s="45" t="s">
        <v>104</v>
      </c>
      <c r="I87" s="57"/>
      <c r="J87" s="58"/>
    </row>
    <row r="88" spans="2:10" ht="54.75" customHeight="1" x14ac:dyDescent="0.5">
      <c r="B88" s="59"/>
      <c r="C88" s="60" t="s">
        <v>105</v>
      </c>
      <c r="D88" s="61">
        <f>G77</f>
        <v>364.17249999999996</v>
      </c>
      <c r="E88" s="62" t="s">
        <v>95</v>
      </c>
      <c r="F88" s="102">
        <v>60</v>
      </c>
      <c r="G88" s="63">
        <f>D88*F88</f>
        <v>21850.35</v>
      </c>
    </row>
    <row r="89" spans="2:10" ht="42" customHeight="1" x14ac:dyDescent="0.35">
      <c r="B89" s="98"/>
      <c r="C89" s="78"/>
      <c r="D89" s="78"/>
      <c r="E89" s="78"/>
      <c r="F89" s="78"/>
      <c r="G89" s="99"/>
    </row>
    <row r="90" spans="2:10" ht="33" customHeight="1" x14ac:dyDescent="0.3">
      <c r="D90" s="100" t="s">
        <v>106</v>
      </c>
      <c r="E90" s="85"/>
      <c r="F90" s="85"/>
      <c r="G90" s="80"/>
      <c r="H90" s="57"/>
      <c r="I90" s="57"/>
    </row>
    <row r="91" spans="2:10" ht="31.5" customHeight="1" x14ac:dyDescent="0.45">
      <c r="D91" s="92" t="s">
        <v>107</v>
      </c>
      <c r="E91" s="85"/>
      <c r="F91" s="80"/>
      <c r="G91" s="64">
        <v>0</v>
      </c>
      <c r="I91" s="57"/>
    </row>
    <row r="92" spans="2:10" ht="31.5" customHeight="1" x14ac:dyDescent="0.45">
      <c r="D92" s="92" t="s">
        <v>108</v>
      </c>
      <c r="E92" s="85"/>
      <c r="F92" s="80"/>
      <c r="G92" s="64">
        <v>0</v>
      </c>
      <c r="I92" s="57"/>
    </row>
    <row r="93" spans="2:10" ht="31.5" customHeight="1" x14ac:dyDescent="0.45">
      <c r="D93" s="92" t="s">
        <v>109</v>
      </c>
      <c r="E93" s="85"/>
      <c r="F93" s="80"/>
      <c r="G93" s="64">
        <f>G88+G91+G92</f>
        <v>21850.35</v>
      </c>
      <c r="I93" s="57"/>
    </row>
    <row r="94" spans="2:10" ht="31.5" customHeight="1" x14ac:dyDescent="0.45">
      <c r="D94" s="92" t="s">
        <v>110</v>
      </c>
      <c r="E94" s="85"/>
      <c r="F94" s="80"/>
      <c r="G94" s="65">
        <f>G93*1.6</f>
        <v>34960.559999999998</v>
      </c>
      <c r="I94" s="57"/>
    </row>
    <row r="95" spans="2:10" ht="31.5" customHeight="1" x14ac:dyDescent="0.45">
      <c r="D95" s="66"/>
      <c r="E95" s="67"/>
      <c r="F95" s="67"/>
      <c r="G95" s="68"/>
      <c r="I95" s="57"/>
    </row>
    <row r="96" spans="2:10" ht="31.5" customHeight="1" x14ac:dyDescent="0.45">
      <c r="D96" s="92" t="s">
        <v>111</v>
      </c>
      <c r="E96" s="85"/>
      <c r="F96" s="80"/>
      <c r="G96" s="64">
        <f>G94*0.05</f>
        <v>1748.028</v>
      </c>
      <c r="I96" s="57"/>
    </row>
    <row r="97" spans="4:9" ht="31.5" customHeight="1" x14ac:dyDescent="0.45">
      <c r="D97" s="92" t="s">
        <v>112</v>
      </c>
      <c r="E97" s="85"/>
      <c r="F97" s="80"/>
      <c r="G97" s="64">
        <f>12*G96</f>
        <v>20976.335999999999</v>
      </c>
      <c r="I97" s="57"/>
    </row>
    <row r="98" spans="4:9" ht="31.5" customHeight="1" x14ac:dyDescent="0.45">
      <c r="D98" s="92" t="s">
        <v>113</v>
      </c>
      <c r="E98" s="85"/>
      <c r="F98" s="80"/>
      <c r="G98" s="65">
        <f>2*G97</f>
        <v>41952.671999999999</v>
      </c>
      <c r="I98" s="57"/>
    </row>
    <row r="99" spans="4:9" ht="31.5" customHeight="1" x14ac:dyDescent="0.35">
      <c r="E99" s="69"/>
      <c r="F99" s="70"/>
      <c r="G99" s="70"/>
      <c r="H99" s="57"/>
      <c r="I99" s="57"/>
    </row>
    <row r="100" spans="4:9" ht="15.75" customHeight="1" x14ac:dyDescent="0.3">
      <c r="E100" s="57"/>
      <c r="F100" s="57"/>
      <c r="G100" s="57"/>
      <c r="H100" s="57"/>
      <c r="I100" s="57"/>
    </row>
    <row r="101" spans="4:9" ht="15.75" customHeight="1" x14ac:dyDescent="0.2"/>
    <row r="102" spans="4:9" ht="15.75" customHeight="1" x14ac:dyDescent="0.2"/>
    <row r="103" spans="4:9" ht="15.75" customHeight="1" x14ac:dyDescent="0.2"/>
    <row r="104" spans="4:9" ht="15.75" customHeight="1" x14ac:dyDescent="0.2"/>
    <row r="105" spans="4:9" ht="15.75" customHeight="1" x14ac:dyDescent="0.2"/>
    <row r="106" spans="4:9" ht="15.75" customHeight="1" x14ac:dyDescent="0.2"/>
    <row r="107" spans="4:9" ht="15.75" customHeight="1" x14ac:dyDescent="0.2"/>
    <row r="108" spans="4:9" ht="15.75" customHeight="1" x14ac:dyDescent="0.2"/>
    <row r="109" spans="4:9" ht="15.75" customHeight="1" x14ac:dyDescent="0.2"/>
    <row r="110" spans="4:9" ht="15.75" customHeight="1" x14ac:dyDescent="0.2"/>
    <row r="111" spans="4:9" ht="15.75" customHeight="1" x14ac:dyDescent="0.2"/>
    <row r="112" spans="4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5">
    <mergeCell ref="D96:F96"/>
    <mergeCell ref="D97:F97"/>
    <mergeCell ref="D98:F98"/>
    <mergeCell ref="B82:G82"/>
    <mergeCell ref="B83:G83"/>
    <mergeCell ref="B84:G84"/>
    <mergeCell ref="B85:G85"/>
    <mergeCell ref="B87:D87"/>
    <mergeCell ref="B89:G89"/>
    <mergeCell ref="D90:G90"/>
    <mergeCell ref="B81:G81"/>
    <mergeCell ref="D91:F91"/>
    <mergeCell ref="D92:F92"/>
    <mergeCell ref="D93:F93"/>
    <mergeCell ref="D94:F94"/>
    <mergeCell ref="A68:H68"/>
    <mergeCell ref="C69:D69"/>
    <mergeCell ref="A73:H73"/>
    <mergeCell ref="B74:G74"/>
    <mergeCell ref="A80:H80"/>
    <mergeCell ref="A46:H46"/>
    <mergeCell ref="C47:D47"/>
    <mergeCell ref="A50:H50"/>
    <mergeCell ref="A63:H63"/>
    <mergeCell ref="C65:D65"/>
    <mergeCell ref="A23:F23"/>
    <mergeCell ref="B24:G24"/>
    <mergeCell ref="B25:G25"/>
    <mergeCell ref="B26:G26"/>
    <mergeCell ref="A28:H28"/>
    <mergeCell ref="A1:H2"/>
    <mergeCell ref="A3:H3"/>
    <mergeCell ref="A10:H10"/>
    <mergeCell ref="A17:H17"/>
    <mergeCell ref="C19:D19"/>
  </mergeCells>
  <conditionalFormatting sqref="D91:G98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B82" r:id="rId1" xr:uid="{00000000-0004-0000-0000-000000000000}"/>
    <hyperlink ref="B83" r:id="rId2" xr:uid="{00000000-0004-0000-00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Edemarcos Rossetti</cp:lastModifiedBy>
  <dcterms:modified xsi:type="dcterms:W3CDTF">2022-08-27T00:02:34Z</dcterms:modified>
</cp:coreProperties>
</file>